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" l="1"/>
  <c r="E143" i="1" s="1"/>
  <c r="E142" i="1" s="1"/>
  <c r="E137" i="1"/>
  <c r="E136" i="1" s="1"/>
  <c r="C134" i="1"/>
  <c r="E128" i="1"/>
  <c r="E127" i="1" s="1"/>
  <c r="E126" i="1" s="1"/>
  <c r="E125" i="1" s="1"/>
  <c r="E119" i="1"/>
  <c r="E118" i="1" s="1"/>
  <c r="E117" i="1" s="1"/>
  <c r="E115" i="1"/>
  <c r="E114" i="1" s="1"/>
  <c r="E107" i="1"/>
  <c r="E106" i="1"/>
  <c r="E105" i="1" s="1"/>
  <c r="E102" i="1"/>
  <c r="E98" i="1"/>
  <c r="E97" i="1"/>
  <c r="E95" i="1"/>
  <c r="E94" i="1" s="1"/>
  <c r="C95" i="1"/>
  <c r="C94" i="1"/>
  <c r="C92" i="1"/>
  <c r="C90" i="1" s="1"/>
  <c r="C89" i="1" s="1"/>
  <c r="C88" i="1" s="1"/>
  <c r="C87" i="1" s="1"/>
  <c r="E90" i="1"/>
  <c r="E87" i="1"/>
  <c r="G85" i="1"/>
  <c r="F85" i="1"/>
  <c r="G84" i="1"/>
  <c r="F84" i="1"/>
  <c r="G83" i="1"/>
  <c r="F83" i="1"/>
  <c r="E81" i="1"/>
  <c r="G81" i="1" s="1"/>
  <c r="D81" i="1"/>
  <c r="C81" i="1"/>
  <c r="F80" i="1"/>
  <c r="D80" i="1"/>
  <c r="G80" i="1" s="1"/>
  <c r="C80" i="1"/>
  <c r="C79" i="1" s="1"/>
  <c r="E79" i="1"/>
  <c r="I79" i="1" s="1"/>
  <c r="D79" i="1"/>
  <c r="G79" i="1" s="1"/>
  <c r="G78" i="1"/>
  <c r="F78" i="1"/>
  <c r="E77" i="1"/>
  <c r="H77" i="1" s="1"/>
  <c r="D77" i="1"/>
  <c r="C77" i="1"/>
  <c r="G76" i="1"/>
  <c r="F76" i="1"/>
  <c r="H75" i="1"/>
  <c r="F75" i="1"/>
  <c r="E75" i="1"/>
  <c r="I75" i="1" s="1"/>
  <c r="D75" i="1"/>
  <c r="C75" i="1"/>
  <c r="G74" i="1"/>
  <c r="F74" i="1"/>
  <c r="G73" i="1"/>
  <c r="F73" i="1"/>
  <c r="G72" i="1"/>
  <c r="E72" i="1"/>
  <c r="F72" i="1" s="1"/>
  <c r="D72" i="1"/>
  <c r="C72" i="1"/>
  <c r="E69" i="1"/>
  <c r="G68" i="1"/>
  <c r="E68" i="1"/>
  <c r="F68" i="1" s="1"/>
  <c r="D68" i="1"/>
  <c r="C68" i="1"/>
  <c r="G67" i="1"/>
  <c r="F67" i="1"/>
  <c r="G66" i="1"/>
  <c r="F66" i="1"/>
  <c r="F65" i="1"/>
  <c r="E65" i="1"/>
  <c r="D65" i="1"/>
  <c r="G65" i="1" s="1"/>
  <c r="C65" i="1"/>
  <c r="E64" i="1"/>
  <c r="F64" i="1" s="1"/>
  <c r="C64" i="1"/>
  <c r="G63" i="1"/>
  <c r="F63" i="1"/>
  <c r="F62" i="1"/>
  <c r="E62" i="1"/>
  <c r="G62" i="1" s="1"/>
  <c r="D62" i="1"/>
  <c r="C62" i="1"/>
  <c r="G61" i="1"/>
  <c r="G60" i="1"/>
  <c r="F60" i="1"/>
  <c r="G59" i="1"/>
  <c r="F59" i="1"/>
  <c r="G58" i="1"/>
  <c r="F58" i="1"/>
  <c r="F56" i="1"/>
  <c r="E56" i="1"/>
  <c r="G56" i="1" s="1"/>
  <c r="D56" i="1"/>
  <c r="D55" i="1" s="1"/>
  <c r="C56" i="1"/>
  <c r="E55" i="1"/>
  <c r="H55" i="1" s="1"/>
  <c r="C55" i="1"/>
  <c r="G54" i="1"/>
  <c r="F54" i="1"/>
  <c r="G53" i="1"/>
  <c r="F53" i="1"/>
  <c r="G52" i="1"/>
  <c r="F52" i="1"/>
  <c r="G51" i="1"/>
  <c r="F51" i="1"/>
  <c r="G50" i="1"/>
  <c r="F50" i="1"/>
  <c r="F49" i="1"/>
  <c r="E49" i="1"/>
  <c r="G49" i="1" s="1"/>
  <c r="D49" i="1"/>
  <c r="C49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E40" i="1"/>
  <c r="F40" i="1" s="1"/>
  <c r="D40" i="1"/>
  <c r="C40" i="1"/>
  <c r="G39" i="1"/>
  <c r="F39" i="1"/>
  <c r="F37" i="1"/>
  <c r="E37" i="1"/>
  <c r="G37" i="1" s="1"/>
  <c r="D37" i="1"/>
  <c r="C37" i="1"/>
  <c r="G36" i="1"/>
  <c r="F36" i="1"/>
  <c r="G35" i="1"/>
  <c r="F35" i="1"/>
  <c r="G34" i="1"/>
  <c r="F34" i="1"/>
  <c r="G33" i="1"/>
  <c r="F33" i="1"/>
  <c r="G31" i="1"/>
  <c r="F31" i="1"/>
  <c r="G30" i="1"/>
  <c r="F30" i="1"/>
  <c r="G29" i="1"/>
  <c r="F29" i="1"/>
  <c r="G27" i="1"/>
  <c r="F27" i="1"/>
  <c r="G26" i="1"/>
  <c r="E26" i="1"/>
  <c r="F26" i="1" s="1"/>
  <c r="D26" i="1"/>
  <c r="C26" i="1"/>
  <c r="C25" i="1" s="1"/>
  <c r="D25" i="1"/>
  <c r="G24" i="1"/>
  <c r="F24" i="1"/>
  <c r="G23" i="1"/>
  <c r="F23" i="1"/>
  <c r="G22" i="1"/>
  <c r="F22" i="1"/>
  <c r="G21" i="1"/>
  <c r="F21" i="1"/>
  <c r="G20" i="1"/>
  <c r="F20" i="1"/>
  <c r="E19" i="1"/>
  <c r="G19" i="1" s="1"/>
  <c r="D19" i="1"/>
  <c r="C19" i="1"/>
  <c r="G18" i="1"/>
  <c r="F18" i="1"/>
  <c r="G17" i="1"/>
  <c r="F17" i="1"/>
  <c r="G16" i="1"/>
  <c r="F16" i="1"/>
  <c r="G15" i="1"/>
  <c r="F15" i="1"/>
  <c r="G14" i="1"/>
  <c r="F14" i="1"/>
  <c r="G13" i="1"/>
  <c r="F13" i="1"/>
  <c r="F12" i="1"/>
  <c r="E12" i="1"/>
  <c r="G12" i="1" s="1"/>
  <c r="D12" i="1"/>
  <c r="D11" i="1" s="1"/>
  <c r="C12" i="1"/>
  <c r="E11" i="1"/>
  <c r="H11" i="1" s="1"/>
  <c r="C11" i="1"/>
  <c r="C10" i="1" s="1"/>
  <c r="E113" i="1" l="1"/>
  <c r="E135" i="1"/>
  <c r="E134" i="1"/>
  <c r="F79" i="1"/>
  <c r="H79" i="1"/>
  <c r="C9" i="1"/>
  <c r="I11" i="1"/>
  <c r="I55" i="1"/>
  <c r="I77" i="1"/>
  <c r="F11" i="1"/>
  <c r="F19" i="1"/>
  <c r="F55" i="1"/>
  <c r="D64" i="1"/>
  <c r="G64" i="1" s="1"/>
  <c r="H64" i="1"/>
  <c r="H68" i="1"/>
  <c r="G75" i="1"/>
  <c r="F77" i="1"/>
  <c r="F81" i="1"/>
  <c r="G11" i="1"/>
  <c r="G55" i="1"/>
  <c r="I68" i="1"/>
  <c r="G77" i="1"/>
  <c r="E25" i="1"/>
  <c r="D10" i="1" l="1"/>
  <c r="D9" i="1" s="1"/>
  <c r="I25" i="1"/>
  <c r="H25" i="1"/>
  <c r="G25" i="1"/>
  <c r="F25" i="1"/>
  <c r="I64" i="1"/>
  <c r="C8" i="1"/>
  <c r="C7" i="1"/>
  <c r="E10" i="1"/>
  <c r="E9" i="1" l="1"/>
  <c r="G10" i="1"/>
  <c r="F10" i="1"/>
  <c r="D7" i="1"/>
  <c r="D8" i="1"/>
  <c r="F9" i="1" l="1"/>
  <c r="E8" i="1"/>
  <c r="G9" i="1"/>
  <c r="E7" i="1"/>
  <c r="G7" i="1" l="1"/>
  <c r="F7" i="1"/>
  <c r="G8" i="1"/>
  <c r="F8" i="1"/>
</calcChain>
</file>

<file path=xl/sharedStrings.xml><?xml version="1.0" encoding="utf-8"?>
<sst xmlns="http://schemas.openxmlformats.org/spreadsheetml/2006/main" count="276" uniqueCount="183">
  <si>
    <t>MINISTERUL APELOR SI PADURILOR</t>
  </si>
  <si>
    <t>ADMINISTRATIA CENTRALA</t>
  </si>
  <si>
    <t>Cap. Titlu (grupa) art. alin</t>
  </si>
  <si>
    <t>Denumire indicator</t>
  </si>
  <si>
    <t xml:space="preserve"> Buget initial2017</t>
  </si>
  <si>
    <t>Buget  Sem I 2017</t>
  </si>
  <si>
    <t>EXECUTIE 30.09.2017</t>
  </si>
  <si>
    <t>PROCENT REALIZAT BUGET INITIAL 2017</t>
  </si>
  <si>
    <t>PROCENT REALIZAT BUGET SEMESTRUL 1</t>
  </si>
  <si>
    <t>PROCENT PE TITLU DIN BUGET 2017</t>
  </si>
  <si>
    <t>PROCENT PE TITLU DIN SEMENSTRU</t>
  </si>
  <si>
    <t xml:space="preserve">                                              </t>
  </si>
  <si>
    <t xml:space="preserve">BVC </t>
  </si>
  <si>
    <t>BVC+83.08+83.10</t>
  </si>
  <si>
    <t>83.01</t>
  </si>
  <si>
    <t>Agricultura, Silvicultura, Piscicultura si Vanatoare</t>
  </si>
  <si>
    <t>01</t>
  </si>
  <si>
    <t>CHELTUIELI CURENTE</t>
  </si>
  <si>
    <t>Cheltuieli de personal</t>
  </si>
  <si>
    <t>10.01</t>
  </si>
  <si>
    <t>Cheltuieli salariale in bani</t>
  </si>
  <si>
    <t>10.01.01</t>
  </si>
  <si>
    <t>Salarii de baza</t>
  </si>
  <si>
    <t>10.01.05</t>
  </si>
  <si>
    <t>Sporuri pt. conditii de munca</t>
  </si>
  <si>
    <t>10.01.06</t>
  </si>
  <si>
    <t>Alte sporuri</t>
  </si>
  <si>
    <t>10.01.12</t>
  </si>
  <si>
    <t xml:space="preserve">Indemniz. Platite unor persoane din afara unitatii </t>
  </si>
  <si>
    <t>10.01.13</t>
  </si>
  <si>
    <t>Indemnizatii de delegare</t>
  </si>
  <si>
    <t>10.01.30</t>
  </si>
  <si>
    <t>Alte drepturi salariale</t>
  </si>
  <si>
    <t>10.03</t>
  </si>
  <si>
    <t>Contributii</t>
  </si>
  <si>
    <t>10.03.01</t>
  </si>
  <si>
    <t>Contributii pentru asigurari sociale</t>
  </si>
  <si>
    <t>10.03.02</t>
  </si>
  <si>
    <t>Contributii de asigurari de somaj</t>
  </si>
  <si>
    <t>10.03.03</t>
  </si>
  <si>
    <t>Contributii de asigurari de sanatate</t>
  </si>
  <si>
    <t>10.03.04</t>
  </si>
  <si>
    <t>Contributii pentru accidente si boli profesionale</t>
  </si>
  <si>
    <t>10.03.06</t>
  </si>
  <si>
    <t>Contributii pentru concedii si indemnizatii</t>
  </si>
  <si>
    <t>BUNURI SI SERVICII</t>
  </si>
  <si>
    <t>20.01</t>
  </si>
  <si>
    <t>Bunuri si servicii</t>
  </si>
  <si>
    <t>20.01.01</t>
  </si>
  <si>
    <t>Furnituri de birou</t>
  </si>
  <si>
    <t>20.01.02</t>
  </si>
  <si>
    <t>Materiale de curatenie</t>
  </si>
  <si>
    <t>20.01.03</t>
  </si>
  <si>
    <t>Incalzit, iluminat si forta motrice</t>
  </si>
  <si>
    <t>20.01.04</t>
  </si>
  <si>
    <t>Apa, canal, salubritate</t>
  </si>
  <si>
    <t>20.01.05</t>
  </si>
  <si>
    <t>Carburanti si lubrifianti</t>
  </si>
  <si>
    <t>20.01.06</t>
  </si>
  <si>
    <t>Piese de schimb</t>
  </si>
  <si>
    <t>20.01.08</t>
  </si>
  <si>
    <t>Posta, telecomunicatii, radio, TV, internet</t>
  </si>
  <si>
    <t>20.01.09</t>
  </si>
  <si>
    <t>Materiale si prestari servicii cu caracter functional</t>
  </si>
  <si>
    <t>20.01.30</t>
  </si>
  <si>
    <t>Alte bunuri si servicii pentru intretinere si functionare</t>
  </si>
  <si>
    <t>20.02</t>
  </si>
  <si>
    <t>Reparatii curente</t>
  </si>
  <si>
    <t>20.05</t>
  </si>
  <si>
    <t>Bunuri de natura obiectelor de inventar</t>
  </si>
  <si>
    <t>20.05.01</t>
  </si>
  <si>
    <t>Uniforme si echipament</t>
  </si>
  <si>
    <t>20.05.30</t>
  </si>
  <si>
    <t>Alte obiecte de inventar</t>
  </si>
  <si>
    <t>20.06</t>
  </si>
  <si>
    <t>Deplasari, detasari, transferari</t>
  </si>
  <si>
    <t>20.06.01</t>
  </si>
  <si>
    <t>Deplasari interne, detasari, transferari</t>
  </si>
  <si>
    <t>20.06.02</t>
  </si>
  <si>
    <t>Deplasari externe</t>
  </si>
  <si>
    <t>20.11</t>
  </si>
  <si>
    <t>Carti, publicatii si materiale documentare</t>
  </si>
  <si>
    <t>20.12</t>
  </si>
  <si>
    <t>Consultanta si expertiza</t>
  </si>
  <si>
    <t>20.13</t>
  </si>
  <si>
    <t>Pregatire profesionala</t>
  </si>
  <si>
    <t>20.14</t>
  </si>
  <si>
    <t>Protectia muncii</t>
  </si>
  <si>
    <t>20.18</t>
  </si>
  <si>
    <t>Plati pentru finantarea patrimoniului genetic al animalelor</t>
  </si>
  <si>
    <t>20.25</t>
  </si>
  <si>
    <t>Cheltuieli judiciare</t>
  </si>
  <si>
    <t>20.30</t>
  </si>
  <si>
    <t>Alte cheltuieli</t>
  </si>
  <si>
    <t>20.30.02</t>
  </si>
  <si>
    <t>Protocol si reprezentare</t>
  </si>
  <si>
    <t>20.30.03</t>
  </si>
  <si>
    <t>Prime de asigurare</t>
  </si>
  <si>
    <t>20.30.04</t>
  </si>
  <si>
    <t>Chirii</t>
  </si>
  <si>
    <t>20.30.07</t>
  </si>
  <si>
    <t>Fondul conducatorului inst.Publice</t>
  </si>
  <si>
    <t>20.30.30</t>
  </si>
  <si>
    <t>Alte cheltuieli cu bunuri si servicii</t>
  </si>
  <si>
    <t>ALTE TRANSFERURI</t>
  </si>
  <si>
    <t>55.01</t>
  </si>
  <si>
    <t>Transferuri interne</t>
  </si>
  <si>
    <t>55.01.03</t>
  </si>
  <si>
    <t>Programe cu finantare rambursabila</t>
  </si>
  <si>
    <t>55.01.06</t>
  </si>
  <si>
    <t>Sprijinirea proprietarilor de paduri</t>
  </si>
  <si>
    <t>55.01.12</t>
  </si>
  <si>
    <t>Inv ale agentilor ec. cu capital de stat</t>
  </si>
  <si>
    <t>55.01.13</t>
  </si>
  <si>
    <t>Programe de dezvoltare</t>
  </si>
  <si>
    <t>55.01.55</t>
  </si>
  <si>
    <t>Transferuri pentru finantarea lucrarilor de impadurire</t>
  </si>
  <si>
    <t>55.02</t>
  </si>
  <si>
    <t>Transferuri curente in strainatate</t>
  </si>
  <si>
    <t>55.02.01</t>
  </si>
  <si>
    <t>Contributii si cotizatii la organisme internationale</t>
  </si>
  <si>
    <t>Proiecte cu finantare din fd externe nerambursabile</t>
  </si>
  <si>
    <t>56.08</t>
  </si>
  <si>
    <t>ENPI</t>
  </si>
  <si>
    <t>56.08.01</t>
  </si>
  <si>
    <t>Finantare nationala</t>
  </si>
  <si>
    <t>56.08.02</t>
  </si>
  <si>
    <t>Finantare externa nerambursabila</t>
  </si>
  <si>
    <t>Programe din Fondul Social European</t>
  </si>
  <si>
    <t>58.02.01</t>
  </si>
  <si>
    <t>58.02.02</t>
  </si>
  <si>
    <t>58.15</t>
  </si>
  <si>
    <t>Alte programe comunitare in perioada 2014-2020</t>
  </si>
  <si>
    <t>58.15.01</t>
  </si>
  <si>
    <t>58.15.02</t>
  </si>
  <si>
    <t>59.17</t>
  </si>
  <si>
    <t>Despagubiri civile</t>
  </si>
  <si>
    <t>Cheltuieli aferente programelor cu finantare rambursabila</t>
  </si>
  <si>
    <t>65.01</t>
  </si>
  <si>
    <t>Cheltuieli de capital</t>
  </si>
  <si>
    <t>Active nefinanciare</t>
  </si>
  <si>
    <t>71.01</t>
  </si>
  <si>
    <t>Active fixe</t>
  </si>
  <si>
    <t>71.01.01</t>
  </si>
  <si>
    <t>Constructii</t>
  </si>
  <si>
    <t>71.01.02</t>
  </si>
  <si>
    <t>Masini, echipamente si mijloace de transport</t>
  </si>
  <si>
    <t>71.01.03</t>
  </si>
  <si>
    <t>Mobilier, aparatura birotica si alte active</t>
  </si>
  <si>
    <t>71.01.30</t>
  </si>
  <si>
    <t>Alte active fixe</t>
  </si>
  <si>
    <t>71.03</t>
  </si>
  <si>
    <t>Reparatii capitale</t>
  </si>
  <si>
    <t>70.01</t>
  </si>
  <si>
    <t>Locuinte si servicii si dezvoltare publica</t>
  </si>
  <si>
    <t>05 -subcap</t>
  </si>
  <si>
    <t>Alimentare cu apa si amenajari hidrotehnice</t>
  </si>
  <si>
    <t>02 - para</t>
  </si>
  <si>
    <t>Amenajari hidrotehnice</t>
  </si>
  <si>
    <t>Titlul II-Bunuri si servicii</t>
  </si>
  <si>
    <t>20.22</t>
  </si>
  <si>
    <t>Finantarea actiunilor in domeniul apelor</t>
  </si>
  <si>
    <t xml:space="preserve">Alte cheltuieli   </t>
  </si>
  <si>
    <t>Proiecte cu finantare din fd externe nerambursabile aferente cadrului financiar 2014-2020</t>
  </si>
  <si>
    <t>58.03</t>
  </si>
  <si>
    <t>Programe din FC</t>
  </si>
  <si>
    <t>58.03.01</t>
  </si>
  <si>
    <t>58.03.02</t>
  </si>
  <si>
    <t>58.03.03</t>
  </si>
  <si>
    <t>Cheltuieli neeligibile</t>
  </si>
  <si>
    <t>65.02</t>
  </si>
  <si>
    <t>Cheltuieli aferente programelor din contributia beneficiarilor finali ai proiectelor</t>
  </si>
  <si>
    <t>80.01</t>
  </si>
  <si>
    <t>20.23</t>
  </si>
  <si>
    <t>Prevenirea si combaterea inundatiilor si ingheturilor</t>
  </si>
  <si>
    <t>83.08</t>
  </si>
  <si>
    <t>Sprijinirea propreitarilor de paduri</t>
  </si>
  <si>
    <t>55.01.08</t>
  </si>
  <si>
    <t>Programe PHARE si alte programe cu finantare nerambursabila</t>
  </si>
  <si>
    <t>83.10</t>
  </si>
  <si>
    <t>83.04.00</t>
  </si>
  <si>
    <t>85.01.03</t>
  </si>
  <si>
    <t>Plati efectuate in anii precedenti si recuperate in anul curent aferente cheltuielilor curente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</si>
</sst>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$_-;\-* #,##0.00\ _$_-;_-* &quot;-&quot;??\ _$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4" fontId="2" fillId="0" borderId="3" xfId="0" applyNumberFormat="1" applyFont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/>
    </xf>
    <xf numFmtId="0" fontId="2" fillId="0" borderId="3" xfId="0" applyFont="1" applyBorder="1"/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4" fontId="5" fillId="3" borderId="3" xfId="1" applyNumberFormat="1" applyFont="1" applyFill="1" applyBorder="1" applyAlignment="1">
      <alignment horizontal="right"/>
    </xf>
    <xf numFmtId="0" fontId="5" fillId="0" borderId="3" xfId="0" applyFont="1" applyBorder="1"/>
    <xf numFmtId="0" fontId="5" fillId="0" borderId="0" xfId="0" applyFont="1"/>
    <xf numFmtId="0" fontId="2" fillId="0" borderId="3" xfId="0" quotePrefix="1" applyFont="1" applyBorder="1" applyAlignment="1">
      <alignment horizontal="center"/>
    </xf>
    <xf numFmtId="4" fontId="2" fillId="2" borderId="3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2" fillId="0" borderId="3" xfId="1" applyFont="1" applyBorder="1"/>
    <xf numFmtId="49" fontId="2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4" fillId="2" borderId="3" xfId="1" applyNumberFormat="1" applyFont="1" applyFill="1" applyBorder="1" applyAlignment="1">
      <alignment horizontal="right"/>
    </xf>
    <xf numFmtId="0" fontId="3" fillId="0" borderId="0" xfId="0" applyFont="1" applyFill="1"/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3" fillId="0" borderId="3" xfId="0" applyNumberFormat="1" applyFont="1" applyFill="1" applyBorder="1"/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3" xfId="0" quotePrefix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2" fillId="0" borderId="0" xfId="1" applyFo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2" fontId="2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right"/>
    </xf>
    <xf numFmtId="0" fontId="3" fillId="3" borderId="0" xfId="0" applyFont="1" applyFill="1"/>
    <xf numFmtId="0" fontId="4" fillId="0" borderId="1" xfId="0" applyFont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2" fontId="2" fillId="3" borderId="3" xfId="0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workbookViewId="0">
      <selection sqref="A1:B1"/>
    </sheetView>
  </sheetViews>
  <sheetFormatPr defaultRowHeight="12.75" x14ac:dyDescent="0.2"/>
  <cols>
    <col min="1" max="1" width="12.85546875" style="3" customWidth="1"/>
    <col min="2" max="2" width="48.5703125" style="1" customWidth="1"/>
    <col min="3" max="3" width="25.85546875" style="1" hidden="1" customWidth="1"/>
    <col min="4" max="4" width="25" style="1" hidden="1" customWidth="1"/>
    <col min="5" max="5" width="26.140625" style="1" customWidth="1"/>
    <col min="6" max="6" width="20" style="1" hidden="1" customWidth="1"/>
    <col min="7" max="7" width="18.28515625" style="1" hidden="1" customWidth="1"/>
    <col min="8" max="8" width="12.7109375" style="1" hidden="1" customWidth="1"/>
    <col min="9" max="9" width="15" style="1" hidden="1" customWidth="1"/>
    <col min="10" max="256" width="9.140625" style="1"/>
    <col min="257" max="257" width="12.85546875" style="1" customWidth="1"/>
    <col min="258" max="258" width="48.5703125" style="1" customWidth="1"/>
    <col min="259" max="260" width="0" style="1" hidden="1" customWidth="1"/>
    <col min="261" max="261" width="26.140625" style="1" customWidth="1"/>
    <col min="262" max="265" width="0" style="1" hidden="1" customWidth="1"/>
    <col min="266" max="512" width="9.140625" style="1"/>
    <col min="513" max="513" width="12.85546875" style="1" customWidth="1"/>
    <col min="514" max="514" width="48.5703125" style="1" customWidth="1"/>
    <col min="515" max="516" width="0" style="1" hidden="1" customWidth="1"/>
    <col min="517" max="517" width="26.140625" style="1" customWidth="1"/>
    <col min="518" max="521" width="0" style="1" hidden="1" customWidth="1"/>
    <col min="522" max="768" width="9.140625" style="1"/>
    <col min="769" max="769" width="12.85546875" style="1" customWidth="1"/>
    <col min="770" max="770" width="48.5703125" style="1" customWidth="1"/>
    <col min="771" max="772" width="0" style="1" hidden="1" customWidth="1"/>
    <col min="773" max="773" width="26.140625" style="1" customWidth="1"/>
    <col min="774" max="777" width="0" style="1" hidden="1" customWidth="1"/>
    <col min="778" max="1024" width="9.140625" style="1"/>
    <col min="1025" max="1025" width="12.85546875" style="1" customWidth="1"/>
    <col min="1026" max="1026" width="48.5703125" style="1" customWidth="1"/>
    <col min="1027" max="1028" width="0" style="1" hidden="1" customWidth="1"/>
    <col min="1029" max="1029" width="26.140625" style="1" customWidth="1"/>
    <col min="1030" max="1033" width="0" style="1" hidden="1" customWidth="1"/>
    <col min="1034" max="1280" width="9.140625" style="1"/>
    <col min="1281" max="1281" width="12.85546875" style="1" customWidth="1"/>
    <col min="1282" max="1282" width="48.5703125" style="1" customWidth="1"/>
    <col min="1283" max="1284" width="0" style="1" hidden="1" customWidth="1"/>
    <col min="1285" max="1285" width="26.140625" style="1" customWidth="1"/>
    <col min="1286" max="1289" width="0" style="1" hidden="1" customWidth="1"/>
    <col min="1290" max="1536" width="9.140625" style="1"/>
    <col min="1537" max="1537" width="12.85546875" style="1" customWidth="1"/>
    <col min="1538" max="1538" width="48.5703125" style="1" customWidth="1"/>
    <col min="1539" max="1540" width="0" style="1" hidden="1" customWidth="1"/>
    <col min="1541" max="1541" width="26.140625" style="1" customWidth="1"/>
    <col min="1542" max="1545" width="0" style="1" hidden="1" customWidth="1"/>
    <col min="1546" max="1792" width="9.140625" style="1"/>
    <col min="1793" max="1793" width="12.85546875" style="1" customWidth="1"/>
    <col min="1794" max="1794" width="48.5703125" style="1" customWidth="1"/>
    <col min="1795" max="1796" width="0" style="1" hidden="1" customWidth="1"/>
    <col min="1797" max="1797" width="26.140625" style="1" customWidth="1"/>
    <col min="1798" max="1801" width="0" style="1" hidden="1" customWidth="1"/>
    <col min="1802" max="2048" width="9.140625" style="1"/>
    <col min="2049" max="2049" width="12.85546875" style="1" customWidth="1"/>
    <col min="2050" max="2050" width="48.5703125" style="1" customWidth="1"/>
    <col min="2051" max="2052" width="0" style="1" hidden="1" customWidth="1"/>
    <col min="2053" max="2053" width="26.140625" style="1" customWidth="1"/>
    <col min="2054" max="2057" width="0" style="1" hidden="1" customWidth="1"/>
    <col min="2058" max="2304" width="9.140625" style="1"/>
    <col min="2305" max="2305" width="12.85546875" style="1" customWidth="1"/>
    <col min="2306" max="2306" width="48.5703125" style="1" customWidth="1"/>
    <col min="2307" max="2308" width="0" style="1" hidden="1" customWidth="1"/>
    <col min="2309" max="2309" width="26.140625" style="1" customWidth="1"/>
    <col min="2310" max="2313" width="0" style="1" hidden="1" customWidth="1"/>
    <col min="2314" max="2560" width="9.140625" style="1"/>
    <col min="2561" max="2561" width="12.85546875" style="1" customWidth="1"/>
    <col min="2562" max="2562" width="48.5703125" style="1" customWidth="1"/>
    <col min="2563" max="2564" width="0" style="1" hidden="1" customWidth="1"/>
    <col min="2565" max="2565" width="26.140625" style="1" customWidth="1"/>
    <col min="2566" max="2569" width="0" style="1" hidden="1" customWidth="1"/>
    <col min="2570" max="2816" width="9.140625" style="1"/>
    <col min="2817" max="2817" width="12.85546875" style="1" customWidth="1"/>
    <col min="2818" max="2818" width="48.5703125" style="1" customWidth="1"/>
    <col min="2819" max="2820" width="0" style="1" hidden="1" customWidth="1"/>
    <col min="2821" max="2821" width="26.140625" style="1" customWidth="1"/>
    <col min="2822" max="2825" width="0" style="1" hidden="1" customWidth="1"/>
    <col min="2826" max="3072" width="9.140625" style="1"/>
    <col min="3073" max="3073" width="12.85546875" style="1" customWidth="1"/>
    <col min="3074" max="3074" width="48.5703125" style="1" customWidth="1"/>
    <col min="3075" max="3076" width="0" style="1" hidden="1" customWidth="1"/>
    <col min="3077" max="3077" width="26.140625" style="1" customWidth="1"/>
    <col min="3078" max="3081" width="0" style="1" hidden="1" customWidth="1"/>
    <col min="3082" max="3328" width="9.140625" style="1"/>
    <col min="3329" max="3329" width="12.85546875" style="1" customWidth="1"/>
    <col min="3330" max="3330" width="48.5703125" style="1" customWidth="1"/>
    <col min="3331" max="3332" width="0" style="1" hidden="1" customWidth="1"/>
    <col min="3333" max="3333" width="26.140625" style="1" customWidth="1"/>
    <col min="3334" max="3337" width="0" style="1" hidden="1" customWidth="1"/>
    <col min="3338" max="3584" width="9.140625" style="1"/>
    <col min="3585" max="3585" width="12.85546875" style="1" customWidth="1"/>
    <col min="3586" max="3586" width="48.5703125" style="1" customWidth="1"/>
    <col min="3587" max="3588" width="0" style="1" hidden="1" customWidth="1"/>
    <col min="3589" max="3589" width="26.140625" style="1" customWidth="1"/>
    <col min="3590" max="3593" width="0" style="1" hidden="1" customWidth="1"/>
    <col min="3594" max="3840" width="9.140625" style="1"/>
    <col min="3841" max="3841" width="12.85546875" style="1" customWidth="1"/>
    <col min="3842" max="3842" width="48.5703125" style="1" customWidth="1"/>
    <col min="3843" max="3844" width="0" style="1" hidden="1" customWidth="1"/>
    <col min="3845" max="3845" width="26.140625" style="1" customWidth="1"/>
    <col min="3846" max="3849" width="0" style="1" hidden="1" customWidth="1"/>
    <col min="3850" max="4096" width="9.140625" style="1"/>
    <col min="4097" max="4097" width="12.85546875" style="1" customWidth="1"/>
    <col min="4098" max="4098" width="48.5703125" style="1" customWidth="1"/>
    <col min="4099" max="4100" width="0" style="1" hidden="1" customWidth="1"/>
    <col min="4101" max="4101" width="26.140625" style="1" customWidth="1"/>
    <col min="4102" max="4105" width="0" style="1" hidden="1" customWidth="1"/>
    <col min="4106" max="4352" width="9.140625" style="1"/>
    <col min="4353" max="4353" width="12.85546875" style="1" customWidth="1"/>
    <col min="4354" max="4354" width="48.5703125" style="1" customWidth="1"/>
    <col min="4355" max="4356" width="0" style="1" hidden="1" customWidth="1"/>
    <col min="4357" max="4357" width="26.140625" style="1" customWidth="1"/>
    <col min="4358" max="4361" width="0" style="1" hidden="1" customWidth="1"/>
    <col min="4362" max="4608" width="9.140625" style="1"/>
    <col min="4609" max="4609" width="12.85546875" style="1" customWidth="1"/>
    <col min="4610" max="4610" width="48.5703125" style="1" customWidth="1"/>
    <col min="4611" max="4612" width="0" style="1" hidden="1" customWidth="1"/>
    <col min="4613" max="4613" width="26.140625" style="1" customWidth="1"/>
    <col min="4614" max="4617" width="0" style="1" hidden="1" customWidth="1"/>
    <col min="4618" max="4864" width="9.140625" style="1"/>
    <col min="4865" max="4865" width="12.85546875" style="1" customWidth="1"/>
    <col min="4866" max="4866" width="48.5703125" style="1" customWidth="1"/>
    <col min="4867" max="4868" width="0" style="1" hidden="1" customWidth="1"/>
    <col min="4869" max="4869" width="26.140625" style="1" customWidth="1"/>
    <col min="4870" max="4873" width="0" style="1" hidden="1" customWidth="1"/>
    <col min="4874" max="5120" width="9.140625" style="1"/>
    <col min="5121" max="5121" width="12.85546875" style="1" customWidth="1"/>
    <col min="5122" max="5122" width="48.5703125" style="1" customWidth="1"/>
    <col min="5123" max="5124" width="0" style="1" hidden="1" customWidth="1"/>
    <col min="5125" max="5125" width="26.140625" style="1" customWidth="1"/>
    <col min="5126" max="5129" width="0" style="1" hidden="1" customWidth="1"/>
    <col min="5130" max="5376" width="9.140625" style="1"/>
    <col min="5377" max="5377" width="12.85546875" style="1" customWidth="1"/>
    <col min="5378" max="5378" width="48.5703125" style="1" customWidth="1"/>
    <col min="5379" max="5380" width="0" style="1" hidden="1" customWidth="1"/>
    <col min="5381" max="5381" width="26.140625" style="1" customWidth="1"/>
    <col min="5382" max="5385" width="0" style="1" hidden="1" customWidth="1"/>
    <col min="5386" max="5632" width="9.140625" style="1"/>
    <col min="5633" max="5633" width="12.85546875" style="1" customWidth="1"/>
    <col min="5634" max="5634" width="48.5703125" style="1" customWidth="1"/>
    <col min="5635" max="5636" width="0" style="1" hidden="1" customWidth="1"/>
    <col min="5637" max="5637" width="26.140625" style="1" customWidth="1"/>
    <col min="5638" max="5641" width="0" style="1" hidden="1" customWidth="1"/>
    <col min="5642" max="5888" width="9.140625" style="1"/>
    <col min="5889" max="5889" width="12.85546875" style="1" customWidth="1"/>
    <col min="5890" max="5890" width="48.5703125" style="1" customWidth="1"/>
    <col min="5891" max="5892" width="0" style="1" hidden="1" customWidth="1"/>
    <col min="5893" max="5893" width="26.140625" style="1" customWidth="1"/>
    <col min="5894" max="5897" width="0" style="1" hidden="1" customWidth="1"/>
    <col min="5898" max="6144" width="9.140625" style="1"/>
    <col min="6145" max="6145" width="12.85546875" style="1" customWidth="1"/>
    <col min="6146" max="6146" width="48.5703125" style="1" customWidth="1"/>
    <col min="6147" max="6148" width="0" style="1" hidden="1" customWidth="1"/>
    <col min="6149" max="6149" width="26.140625" style="1" customWidth="1"/>
    <col min="6150" max="6153" width="0" style="1" hidden="1" customWidth="1"/>
    <col min="6154" max="6400" width="9.140625" style="1"/>
    <col min="6401" max="6401" width="12.85546875" style="1" customWidth="1"/>
    <col min="6402" max="6402" width="48.5703125" style="1" customWidth="1"/>
    <col min="6403" max="6404" width="0" style="1" hidden="1" customWidth="1"/>
    <col min="6405" max="6405" width="26.140625" style="1" customWidth="1"/>
    <col min="6406" max="6409" width="0" style="1" hidden="1" customWidth="1"/>
    <col min="6410" max="6656" width="9.140625" style="1"/>
    <col min="6657" max="6657" width="12.85546875" style="1" customWidth="1"/>
    <col min="6658" max="6658" width="48.5703125" style="1" customWidth="1"/>
    <col min="6659" max="6660" width="0" style="1" hidden="1" customWidth="1"/>
    <col min="6661" max="6661" width="26.140625" style="1" customWidth="1"/>
    <col min="6662" max="6665" width="0" style="1" hidden="1" customWidth="1"/>
    <col min="6666" max="6912" width="9.140625" style="1"/>
    <col min="6913" max="6913" width="12.85546875" style="1" customWidth="1"/>
    <col min="6914" max="6914" width="48.5703125" style="1" customWidth="1"/>
    <col min="6915" max="6916" width="0" style="1" hidden="1" customWidth="1"/>
    <col min="6917" max="6917" width="26.140625" style="1" customWidth="1"/>
    <col min="6918" max="6921" width="0" style="1" hidden="1" customWidth="1"/>
    <col min="6922" max="7168" width="9.140625" style="1"/>
    <col min="7169" max="7169" width="12.85546875" style="1" customWidth="1"/>
    <col min="7170" max="7170" width="48.5703125" style="1" customWidth="1"/>
    <col min="7171" max="7172" width="0" style="1" hidden="1" customWidth="1"/>
    <col min="7173" max="7173" width="26.140625" style="1" customWidth="1"/>
    <col min="7174" max="7177" width="0" style="1" hidden="1" customWidth="1"/>
    <col min="7178" max="7424" width="9.140625" style="1"/>
    <col min="7425" max="7425" width="12.85546875" style="1" customWidth="1"/>
    <col min="7426" max="7426" width="48.5703125" style="1" customWidth="1"/>
    <col min="7427" max="7428" width="0" style="1" hidden="1" customWidth="1"/>
    <col min="7429" max="7429" width="26.140625" style="1" customWidth="1"/>
    <col min="7430" max="7433" width="0" style="1" hidden="1" customWidth="1"/>
    <col min="7434" max="7680" width="9.140625" style="1"/>
    <col min="7681" max="7681" width="12.85546875" style="1" customWidth="1"/>
    <col min="7682" max="7682" width="48.5703125" style="1" customWidth="1"/>
    <col min="7683" max="7684" width="0" style="1" hidden="1" customWidth="1"/>
    <col min="7685" max="7685" width="26.140625" style="1" customWidth="1"/>
    <col min="7686" max="7689" width="0" style="1" hidden="1" customWidth="1"/>
    <col min="7690" max="7936" width="9.140625" style="1"/>
    <col min="7937" max="7937" width="12.85546875" style="1" customWidth="1"/>
    <col min="7938" max="7938" width="48.5703125" style="1" customWidth="1"/>
    <col min="7939" max="7940" width="0" style="1" hidden="1" customWidth="1"/>
    <col min="7941" max="7941" width="26.140625" style="1" customWidth="1"/>
    <col min="7942" max="7945" width="0" style="1" hidden="1" customWidth="1"/>
    <col min="7946" max="8192" width="9.140625" style="1"/>
    <col min="8193" max="8193" width="12.85546875" style="1" customWidth="1"/>
    <col min="8194" max="8194" width="48.5703125" style="1" customWidth="1"/>
    <col min="8195" max="8196" width="0" style="1" hidden="1" customWidth="1"/>
    <col min="8197" max="8197" width="26.140625" style="1" customWidth="1"/>
    <col min="8198" max="8201" width="0" style="1" hidden="1" customWidth="1"/>
    <col min="8202" max="8448" width="9.140625" style="1"/>
    <col min="8449" max="8449" width="12.85546875" style="1" customWidth="1"/>
    <col min="8450" max="8450" width="48.5703125" style="1" customWidth="1"/>
    <col min="8451" max="8452" width="0" style="1" hidden="1" customWidth="1"/>
    <col min="8453" max="8453" width="26.140625" style="1" customWidth="1"/>
    <col min="8454" max="8457" width="0" style="1" hidden="1" customWidth="1"/>
    <col min="8458" max="8704" width="9.140625" style="1"/>
    <col min="8705" max="8705" width="12.85546875" style="1" customWidth="1"/>
    <col min="8706" max="8706" width="48.5703125" style="1" customWidth="1"/>
    <col min="8707" max="8708" width="0" style="1" hidden="1" customWidth="1"/>
    <col min="8709" max="8709" width="26.140625" style="1" customWidth="1"/>
    <col min="8710" max="8713" width="0" style="1" hidden="1" customWidth="1"/>
    <col min="8714" max="8960" width="9.140625" style="1"/>
    <col min="8961" max="8961" width="12.85546875" style="1" customWidth="1"/>
    <col min="8962" max="8962" width="48.5703125" style="1" customWidth="1"/>
    <col min="8963" max="8964" width="0" style="1" hidden="1" customWidth="1"/>
    <col min="8965" max="8965" width="26.140625" style="1" customWidth="1"/>
    <col min="8966" max="8969" width="0" style="1" hidden="1" customWidth="1"/>
    <col min="8970" max="9216" width="9.140625" style="1"/>
    <col min="9217" max="9217" width="12.85546875" style="1" customWidth="1"/>
    <col min="9218" max="9218" width="48.5703125" style="1" customWidth="1"/>
    <col min="9219" max="9220" width="0" style="1" hidden="1" customWidth="1"/>
    <col min="9221" max="9221" width="26.140625" style="1" customWidth="1"/>
    <col min="9222" max="9225" width="0" style="1" hidden="1" customWidth="1"/>
    <col min="9226" max="9472" width="9.140625" style="1"/>
    <col min="9473" max="9473" width="12.85546875" style="1" customWidth="1"/>
    <col min="9474" max="9474" width="48.5703125" style="1" customWidth="1"/>
    <col min="9475" max="9476" width="0" style="1" hidden="1" customWidth="1"/>
    <col min="9477" max="9477" width="26.140625" style="1" customWidth="1"/>
    <col min="9478" max="9481" width="0" style="1" hidden="1" customWidth="1"/>
    <col min="9482" max="9728" width="9.140625" style="1"/>
    <col min="9729" max="9729" width="12.85546875" style="1" customWidth="1"/>
    <col min="9730" max="9730" width="48.5703125" style="1" customWidth="1"/>
    <col min="9731" max="9732" width="0" style="1" hidden="1" customWidth="1"/>
    <col min="9733" max="9733" width="26.140625" style="1" customWidth="1"/>
    <col min="9734" max="9737" width="0" style="1" hidden="1" customWidth="1"/>
    <col min="9738" max="9984" width="9.140625" style="1"/>
    <col min="9985" max="9985" width="12.85546875" style="1" customWidth="1"/>
    <col min="9986" max="9986" width="48.5703125" style="1" customWidth="1"/>
    <col min="9987" max="9988" width="0" style="1" hidden="1" customWidth="1"/>
    <col min="9989" max="9989" width="26.140625" style="1" customWidth="1"/>
    <col min="9990" max="9993" width="0" style="1" hidden="1" customWidth="1"/>
    <col min="9994" max="10240" width="9.140625" style="1"/>
    <col min="10241" max="10241" width="12.85546875" style="1" customWidth="1"/>
    <col min="10242" max="10242" width="48.5703125" style="1" customWidth="1"/>
    <col min="10243" max="10244" width="0" style="1" hidden="1" customWidth="1"/>
    <col min="10245" max="10245" width="26.140625" style="1" customWidth="1"/>
    <col min="10246" max="10249" width="0" style="1" hidden="1" customWidth="1"/>
    <col min="10250" max="10496" width="9.140625" style="1"/>
    <col min="10497" max="10497" width="12.85546875" style="1" customWidth="1"/>
    <col min="10498" max="10498" width="48.5703125" style="1" customWidth="1"/>
    <col min="10499" max="10500" width="0" style="1" hidden="1" customWidth="1"/>
    <col min="10501" max="10501" width="26.140625" style="1" customWidth="1"/>
    <col min="10502" max="10505" width="0" style="1" hidden="1" customWidth="1"/>
    <col min="10506" max="10752" width="9.140625" style="1"/>
    <col min="10753" max="10753" width="12.85546875" style="1" customWidth="1"/>
    <col min="10754" max="10754" width="48.5703125" style="1" customWidth="1"/>
    <col min="10755" max="10756" width="0" style="1" hidden="1" customWidth="1"/>
    <col min="10757" max="10757" width="26.140625" style="1" customWidth="1"/>
    <col min="10758" max="10761" width="0" style="1" hidden="1" customWidth="1"/>
    <col min="10762" max="11008" width="9.140625" style="1"/>
    <col min="11009" max="11009" width="12.85546875" style="1" customWidth="1"/>
    <col min="11010" max="11010" width="48.5703125" style="1" customWidth="1"/>
    <col min="11011" max="11012" width="0" style="1" hidden="1" customWidth="1"/>
    <col min="11013" max="11013" width="26.140625" style="1" customWidth="1"/>
    <col min="11014" max="11017" width="0" style="1" hidden="1" customWidth="1"/>
    <col min="11018" max="11264" width="9.140625" style="1"/>
    <col min="11265" max="11265" width="12.85546875" style="1" customWidth="1"/>
    <col min="11266" max="11266" width="48.5703125" style="1" customWidth="1"/>
    <col min="11267" max="11268" width="0" style="1" hidden="1" customWidth="1"/>
    <col min="11269" max="11269" width="26.140625" style="1" customWidth="1"/>
    <col min="11270" max="11273" width="0" style="1" hidden="1" customWidth="1"/>
    <col min="11274" max="11520" width="9.140625" style="1"/>
    <col min="11521" max="11521" width="12.85546875" style="1" customWidth="1"/>
    <col min="11522" max="11522" width="48.5703125" style="1" customWidth="1"/>
    <col min="11523" max="11524" width="0" style="1" hidden="1" customWidth="1"/>
    <col min="11525" max="11525" width="26.140625" style="1" customWidth="1"/>
    <col min="11526" max="11529" width="0" style="1" hidden="1" customWidth="1"/>
    <col min="11530" max="11776" width="9.140625" style="1"/>
    <col min="11777" max="11777" width="12.85546875" style="1" customWidth="1"/>
    <col min="11778" max="11778" width="48.5703125" style="1" customWidth="1"/>
    <col min="11779" max="11780" width="0" style="1" hidden="1" customWidth="1"/>
    <col min="11781" max="11781" width="26.140625" style="1" customWidth="1"/>
    <col min="11782" max="11785" width="0" style="1" hidden="1" customWidth="1"/>
    <col min="11786" max="12032" width="9.140625" style="1"/>
    <col min="12033" max="12033" width="12.85546875" style="1" customWidth="1"/>
    <col min="12034" max="12034" width="48.5703125" style="1" customWidth="1"/>
    <col min="12035" max="12036" width="0" style="1" hidden="1" customWidth="1"/>
    <col min="12037" max="12037" width="26.140625" style="1" customWidth="1"/>
    <col min="12038" max="12041" width="0" style="1" hidden="1" customWidth="1"/>
    <col min="12042" max="12288" width="9.140625" style="1"/>
    <col min="12289" max="12289" width="12.85546875" style="1" customWidth="1"/>
    <col min="12290" max="12290" width="48.5703125" style="1" customWidth="1"/>
    <col min="12291" max="12292" width="0" style="1" hidden="1" customWidth="1"/>
    <col min="12293" max="12293" width="26.140625" style="1" customWidth="1"/>
    <col min="12294" max="12297" width="0" style="1" hidden="1" customWidth="1"/>
    <col min="12298" max="12544" width="9.140625" style="1"/>
    <col min="12545" max="12545" width="12.85546875" style="1" customWidth="1"/>
    <col min="12546" max="12546" width="48.5703125" style="1" customWidth="1"/>
    <col min="12547" max="12548" width="0" style="1" hidden="1" customWidth="1"/>
    <col min="12549" max="12549" width="26.140625" style="1" customWidth="1"/>
    <col min="12550" max="12553" width="0" style="1" hidden="1" customWidth="1"/>
    <col min="12554" max="12800" width="9.140625" style="1"/>
    <col min="12801" max="12801" width="12.85546875" style="1" customWidth="1"/>
    <col min="12802" max="12802" width="48.5703125" style="1" customWidth="1"/>
    <col min="12803" max="12804" width="0" style="1" hidden="1" customWidth="1"/>
    <col min="12805" max="12805" width="26.140625" style="1" customWidth="1"/>
    <col min="12806" max="12809" width="0" style="1" hidden="1" customWidth="1"/>
    <col min="12810" max="13056" width="9.140625" style="1"/>
    <col min="13057" max="13057" width="12.85546875" style="1" customWidth="1"/>
    <col min="13058" max="13058" width="48.5703125" style="1" customWidth="1"/>
    <col min="13059" max="13060" width="0" style="1" hidden="1" customWidth="1"/>
    <col min="13061" max="13061" width="26.140625" style="1" customWidth="1"/>
    <col min="13062" max="13065" width="0" style="1" hidden="1" customWidth="1"/>
    <col min="13066" max="13312" width="9.140625" style="1"/>
    <col min="13313" max="13313" width="12.85546875" style="1" customWidth="1"/>
    <col min="13314" max="13314" width="48.5703125" style="1" customWidth="1"/>
    <col min="13315" max="13316" width="0" style="1" hidden="1" customWidth="1"/>
    <col min="13317" max="13317" width="26.140625" style="1" customWidth="1"/>
    <col min="13318" max="13321" width="0" style="1" hidden="1" customWidth="1"/>
    <col min="13322" max="13568" width="9.140625" style="1"/>
    <col min="13569" max="13569" width="12.85546875" style="1" customWidth="1"/>
    <col min="13570" max="13570" width="48.5703125" style="1" customWidth="1"/>
    <col min="13571" max="13572" width="0" style="1" hidden="1" customWidth="1"/>
    <col min="13573" max="13573" width="26.140625" style="1" customWidth="1"/>
    <col min="13574" max="13577" width="0" style="1" hidden="1" customWidth="1"/>
    <col min="13578" max="13824" width="9.140625" style="1"/>
    <col min="13825" max="13825" width="12.85546875" style="1" customWidth="1"/>
    <col min="13826" max="13826" width="48.5703125" style="1" customWidth="1"/>
    <col min="13827" max="13828" width="0" style="1" hidden="1" customWidth="1"/>
    <col min="13829" max="13829" width="26.140625" style="1" customWidth="1"/>
    <col min="13830" max="13833" width="0" style="1" hidden="1" customWidth="1"/>
    <col min="13834" max="14080" width="9.140625" style="1"/>
    <col min="14081" max="14081" width="12.85546875" style="1" customWidth="1"/>
    <col min="14082" max="14082" width="48.5703125" style="1" customWidth="1"/>
    <col min="14083" max="14084" width="0" style="1" hidden="1" customWidth="1"/>
    <col min="14085" max="14085" width="26.140625" style="1" customWidth="1"/>
    <col min="14086" max="14089" width="0" style="1" hidden="1" customWidth="1"/>
    <col min="14090" max="14336" width="9.140625" style="1"/>
    <col min="14337" max="14337" width="12.85546875" style="1" customWidth="1"/>
    <col min="14338" max="14338" width="48.5703125" style="1" customWidth="1"/>
    <col min="14339" max="14340" width="0" style="1" hidden="1" customWidth="1"/>
    <col min="14341" max="14341" width="26.140625" style="1" customWidth="1"/>
    <col min="14342" max="14345" width="0" style="1" hidden="1" customWidth="1"/>
    <col min="14346" max="14592" width="9.140625" style="1"/>
    <col min="14593" max="14593" width="12.85546875" style="1" customWidth="1"/>
    <col min="14594" max="14594" width="48.5703125" style="1" customWidth="1"/>
    <col min="14595" max="14596" width="0" style="1" hidden="1" customWidth="1"/>
    <col min="14597" max="14597" width="26.140625" style="1" customWidth="1"/>
    <col min="14598" max="14601" width="0" style="1" hidden="1" customWidth="1"/>
    <col min="14602" max="14848" width="9.140625" style="1"/>
    <col min="14849" max="14849" width="12.85546875" style="1" customWidth="1"/>
    <col min="14850" max="14850" width="48.5703125" style="1" customWidth="1"/>
    <col min="14851" max="14852" width="0" style="1" hidden="1" customWidth="1"/>
    <col min="14853" max="14853" width="26.140625" style="1" customWidth="1"/>
    <col min="14854" max="14857" width="0" style="1" hidden="1" customWidth="1"/>
    <col min="14858" max="15104" width="9.140625" style="1"/>
    <col min="15105" max="15105" width="12.85546875" style="1" customWidth="1"/>
    <col min="15106" max="15106" width="48.5703125" style="1" customWidth="1"/>
    <col min="15107" max="15108" width="0" style="1" hidden="1" customWidth="1"/>
    <col min="15109" max="15109" width="26.140625" style="1" customWidth="1"/>
    <col min="15110" max="15113" width="0" style="1" hidden="1" customWidth="1"/>
    <col min="15114" max="15360" width="9.140625" style="1"/>
    <col min="15361" max="15361" width="12.85546875" style="1" customWidth="1"/>
    <col min="15362" max="15362" width="48.5703125" style="1" customWidth="1"/>
    <col min="15363" max="15364" width="0" style="1" hidden="1" customWidth="1"/>
    <col min="15365" max="15365" width="26.140625" style="1" customWidth="1"/>
    <col min="15366" max="15369" width="0" style="1" hidden="1" customWidth="1"/>
    <col min="15370" max="15616" width="9.140625" style="1"/>
    <col min="15617" max="15617" width="12.85546875" style="1" customWidth="1"/>
    <col min="15618" max="15618" width="48.5703125" style="1" customWidth="1"/>
    <col min="15619" max="15620" width="0" style="1" hidden="1" customWidth="1"/>
    <col min="15621" max="15621" width="26.140625" style="1" customWidth="1"/>
    <col min="15622" max="15625" width="0" style="1" hidden="1" customWidth="1"/>
    <col min="15626" max="15872" width="9.140625" style="1"/>
    <col min="15873" max="15873" width="12.85546875" style="1" customWidth="1"/>
    <col min="15874" max="15874" width="48.5703125" style="1" customWidth="1"/>
    <col min="15875" max="15876" width="0" style="1" hidden="1" customWidth="1"/>
    <col min="15877" max="15877" width="26.140625" style="1" customWidth="1"/>
    <col min="15878" max="15881" width="0" style="1" hidden="1" customWidth="1"/>
    <col min="15882" max="16128" width="9.140625" style="1"/>
    <col min="16129" max="16129" width="12.85546875" style="1" customWidth="1"/>
    <col min="16130" max="16130" width="48.5703125" style="1" customWidth="1"/>
    <col min="16131" max="16132" width="0" style="1" hidden="1" customWidth="1"/>
    <col min="16133" max="16133" width="26.140625" style="1" customWidth="1"/>
    <col min="16134" max="16137" width="0" style="1" hidden="1" customWidth="1"/>
    <col min="16138" max="16384" width="9.140625" style="1"/>
  </cols>
  <sheetData>
    <row r="1" spans="1:12" x14ac:dyDescent="0.2">
      <c r="A1" s="70" t="s">
        <v>0</v>
      </c>
      <c r="B1" s="70"/>
    </row>
    <row r="2" spans="1:12" x14ac:dyDescent="0.2">
      <c r="A2" s="2"/>
      <c r="B2" s="2"/>
    </row>
    <row r="3" spans="1:12" x14ac:dyDescent="0.2">
      <c r="A3" s="2"/>
      <c r="B3" s="2"/>
    </row>
    <row r="4" spans="1:12" x14ac:dyDescent="0.2">
      <c r="A4" s="71"/>
      <c r="B4" s="71"/>
      <c r="C4" s="71"/>
      <c r="D4" s="71"/>
      <c r="E4" s="71"/>
      <c r="F4" s="71"/>
      <c r="G4" s="71"/>
    </row>
    <row r="5" spans="1:12" x14ac:dyDescent="0.2">
      <c r="C5" s="72" t="s">
        <v>1</v>
      </c>
      <c r="D5" s="73"/>
      <c r="E5" s="73"/>
      <c r="F5" s="73"/>
      <c r="G5" s="73"/>
    </row>
    <row r="6" spans="1:12" s="9" customFormat="1" ht="56.25" customHeight="1" x14ac:dyDescent="0.2">
      <c r="A6" s="4" t="s">
        <v>2</v>
      </c>
      <c r="B6" s="5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8" t="s">
        <v>9</v>
      </c>
      <c r="I6" s="8" t="s">
        <v>10</v>
      </c>
      <c r="L6" s="9" t="s">
        <v>11</v>
      </c>
    </row>
    <row r="7" spans="1:12" s="9" customFormat="1" hidden="1" x14ac:dyDescent="0.2">
      <c r="A7" s="4"/>
      <c r="B7" s="5" t="s">
        <v>12</v>
      </c>
      <c r="C7" s="10">
        <f>C9+C87+C113+C125+C134</f>
        <v>107603000</v>
      </c>
      <c r="D7" s="10">
        <f>D9+D87+D113+D125+D134</f>
        <v>71179000</v>
      </c>
      <c r="E7" s="10">
        <f>E9+E87+E113+E125+E134+E151</f>
        <v>29538358.600000001</v>
      </c>
      <c r="F7" s="11">
        <f>+E7/C7*100</f>
        <v>27.4512407646627</v>
      </c>
      <c r="G7" s="11">
        <f>+E7/D7*100</f>
        <v>41.49869849253291</v>
      </c>
      <c r="H7" s="12"/>
      <c r="I7" s="12"/>
    </row>
    <row r="8" spans="1:12" s="9" customFormat="1" hidden="1" x14ac:dyDescent="0.2">
      <c r="A8" s="4"/>
      <c r="B8" s="5" t="s">
        <v>13</v>
      </c>
      <c r="C8" s="10">
        <f>C9+C87+C113+C125+C134</f>
        <v>107603000</v>
      </c>
      <c r="D8" s="10">
        <f>D9+D87+D113+D125+D134</f>
        <v>71179000</v>
      </c>
      <c r="E8" s="10">
        <f>E9+E87+E113+E125+E134+E151</f>
        <v>29538358.600000001</v>
      </c>
      <c r="F8" s="11">
        <f t="shared" ref="F8:F74" si="0">+E8/C8*100</f>
        <v>27.4512407646627</v>
      </c>
      <c r="G8" s="11">
        <f t="shared" ref="G8:G74" si="1">+E8/D8*100</f>
        <v>41.49869849253291</v>
      </c>
      <c r="H8" s="12"/>
      <c r="I8" s="12"/>
    </row>
    <row r="9" spans="1:12" s="17" customFormat="1" ht="28.5" customHeight="1" x14ac:dyDescent="0.2">
      <c r="A9" s="13" t="s">
        <v>14</v>
      </c>
      <c r="B9" s="14" t="s">
        <v>15</v>
      </c>
      <c r="C9" s="15">
        <f>SUM(C10)+C79</f>
        <v>102603000</v>
      </c>
      <c r="D9" s="15">
        <f>SUM(D10)+D79</f>
        <v>71179000</v>
      </c>
      <c r="E9" s="15">
        <f>SUM(E10)+E79</f>
        <v>29538358.600000001</v>
      </c>
      <c r="F9" s="11">
        <f t="shared" si="0"/>
        <v>28.788981413798819</v>
      </c>
      <c r="G9" s="11">
        <f t="shared" si="1"/>
        <v>41.49869849253291</v>
      </c>
      <c r="H9" s="16"/>
      <c r="I9" s="16"/>
    </row>
    <row r="10" spans="1:12" s="9" customFormat="1" x14ac:dyDescent="0.2">
      <c r="A10" s="18" t="s">
        <v>16</v>
      </c>
      <c r="B10" s="12" t="s">
        <v>17</v>
      </c>
      <c r="C10" s="19">
        <f>C11+C25+C55+C64+C68+C75+C77</f>
        <v>98439000</v>
      </c>
      <c r="D10" s="19">
        <f>D11+D25+D55+D64+D68+D75+D77</f>
        <v>70414000</v>
      </c>
      <c r="E10" s="19">
        <f>E11+E25+E55+E64+E68+E75+E77</f>
        <v>29538358.600000001</v>
      </c>
      <c r="F10" s="11">
        <f t="shared" si="0"/>
        <v>30.006764188990136</v>
      </c>
      <c r="G10" s="11">
        <f t="shared" si="1"/>
        <v>41.949553497883947</v>
      </c>
      <c r="H10" s="12"/>
      <c r="I10" s="12"/>
    </row>
    <row r="11" spans="1:12" s="9" customFormat="1" x14ac:dyDescent="0.2">
      <c r="A11" s="20">
        <v>10</v>
      </c>
      <c r="B11" s="12" t="s">
        <v>18</v>
      </c>
      <c r="C11" s="19">
        <f>C12+C19</f>
        <v>21007000</v>
      </c>
      <c r="D11" s="19">
        <f>D12+D19</f>
        <v>11500000</v>
      </c>
      <c r="E11" s="19">
        <f>E12+E19</f>
        <v>9313144.5899999999</v>
      </c>
      <c r="F11" s="11">
        <f t="shared" si="0"/>
        <v>44.333529728185844</v>
      </c>
      <c r="G11" s="11">
        <f t="shared" si="1"/>
        <v>80.983865999999992</v>
      </c>
      <c r="H11" s="21">
        <f>+E11/C11*100</f>
        <v>44.333529728185844</v>
      </c>
      <c r="I11" s="21">
        <f>+E11/D11*100</f>
        <v>80.983865999999992</v>
      </c>
    </row>
    <row r="12" spans="1:12" s="9" customFormat="1" x14ac:dyDescent="0.2">
      <c r="A12" s="22" t="s">
        <v>19</v>
      </c>
      <c r="B12" s="12" t="s">
        <v>20</v>
      </c>
      <c r="C12" s="19">
        <f>SUM(C13:C18)</f>
        <v>17518000</v>
      </c>
      <c r="D12" s="19">
        <f>SUM(D13:D18)</f>
        <v>9388000</v>
      </c>
      <c r="E12" s="19">
        <f>SUM(E13:E18)</f>
        <v>7663266.5899999999</v>
      </c>
      <c r="F12" s="11">
        <f t="shared" si="0"/>
        <v>43.7450998401644</v>
      </c>
      <c r="G12" s="11">
        <f t="shared" si="1"/>
        <v>81.628319024286327</v>
      </c>
      <c r="H12" s="21"/>
      <c r="I12" s="21"/>
    </row>
    <row r="13" spans="1:12" s="26" customFormat="1" x14ac:dyDescent="0.2">
      <c r="A13" s="23" t="s">
        <v>21</v>
      </c>
      <c r="B13" s="24" t="s">
        <v>22</v>
      </c>
      <c r="C13" s="11">
        <v>15000000</v>
      </c>
      <c r="D13" s="25">
        <v>8195000</v>
      </c>
      <c r="E13" s="25">
        <v>6820506</v>
      </c>
      <c r="F13" s="11">
        <f t="shared" si="0"/>
        <v>45.470039999999997</v>
      </c>
      <c r="G13" s="11">
        <f t="shared" si="1"/>
        <v>83.227651006711412</v>
      </c>
      <c r="H13" s="24"/>
      <c r="I13" s="24"/>
    </row>
    <row r="14" spans="1:12" s="26" customFormat="1" x14ac:dyDescent="0.2">
      <c r="A14" s="23" t="s">
        <v>23</v>
      </c>
      <c r="B14" s="24" t="s">
        <v>24</v>
      </c>
      <c r="C14" s="11">
        <v>300000</v>
      </c>
      <c r="D14" s="11">
        <v>410000</v>
      </c>
      <c r="E14" s="25">
        <v>436713</v>
      </c>
      <c r="F14" s="11">
        <f t="shared" si="0"/>
        <v>145.571</v>
      </c>
      <c r="G14" s="11">
        <f t="shared" si="1"/>
        <v>106.51536585365852</v>
      </c>
      <c r="H14" s="24"/>
      <c r="I14" s="24"/>
    </row>
    <row r="15" spans="1:12" s="26" customFormat="1" x14ac:dyDescent="0.2">
      <c r="A15" s="23" t="s">
        <v>25</v>
      </c>
      <c r="B15" s="24" t="s">
        <v>26</v>
      </c>
      <c r="C15" s="11">
        <v>1543000</v>
      </c>
      <c r="D15" s="11">
        <v>440000</v>
      </c>
      <c r="E15" s="25">
        <v>57820</v>
      </c>
      <c r="F15" s="11">
        <f t="shared" si="0"/>
        <v>3.7472456254050552</v>
      </c>
      <c r="G15" s="11">
        <f t="shared" si="1"/>
        <v>13.140909090909092</v>
      </c>
      <c r="H15" s="24"/>
      <c r="I15" s="24"/>
    </row>
    <row r="16" spans="1:12" s="26" customFormat="1" x14ac:dyDescent="0.2">
      <c r="A16" s="23" t="s">
        <v>27</v>
      </c>
      <c r="B16" s="24" t="s">
        <v>28</v>
      </c>
      <c r="C16" s="11">
        <v>15000</v>
      </c>
      <c r="D16" s="11">
        <v>13000</v>
      </c>
      <c r="E16" s="25">
        <v>675</v>
      </c>
      <c r="F16" s="11">
        <f t="shared" si="0"/>
        <v>4.5</v>
      </c>
      <c r="G16" s="11">
        <f t="shared" si="1"/>
        <v>5.1923076923076925</v>
      </c>
      <c r="H16" s="24"/>
      <c r="I16" s="24"/>
    </row>
    <row r="17" spans="1:9" s="26" customFormat="1" x14ac:dyDescent="0.2">
      <c r="A17" s="23" t="s">
        <v>29</v>
      </c>
      <c r="B17" s="24" t="s">
        <v>30</v>
      </c>
      <c r="C17" s="11">
        <v>600000</v>
      </c>
      <c r="D17" s="11">
        <v>300000</v>
      </c>
      <c r="E17" s="25">
        <v>288251.99</v>
      </c>
      <c r="F17" s="11">
        <f t="shared" si="0"/>
        <v>48.041998333333332</v>
      </c>
      <c r="G17" s="11">
        <f t="shared" si="1"/>
        <v>96.083996666666664</v>
      </c>
      <c r="H17" s="24"/>
      <c r="I17" s="24"/>
    </row>
    <row r="18" spans="1:9" s="26" customFormat="1" x14ac:dyDescent="0.2">
      <c r="A18" s="23" t="s">
        <v>31</v>
      </c>
      <c r="B18" s="24" t="s">
        <v>32</v>
      </c>
      <c r="C18" s="11">
        <v>60000</v>
      </c>
      <c r="D18" s="11">
        <v>30000</v>
      </c>
      <c r="E18" s="25">
        <v>59300.6</v>
      </c>
      <c r="F18" s="11">
        <f t="shared" si="0"/>
        <v>98.834333333333333</v>
      </c>
      <c r="G18" s="11">
        <f t="shared" si="1"/>
        <v>197.66866666666667</v>
      </c>
      <c r="H18" s="24"/>
      <c r="I18" s="24"/>
    </row>
    <row r="19" spans="1:9" s="29" customFormat="1" x14ac:dyDescent="0.2">
      <c r="A19" s="27" t="s">
        <v>33</v>
      </c>
      <c r="B19" s="28" t="s">
        <v>34</v>
      </c>
      <c r="C19" s="19">
        <f>SUM(C20:C24)</f>
        <v>3489000</v>
      </c>
      <c r="D19" s="19">
        <f>SUM(D20:D24)</f>
        <v>2112000</v>
      </c>
      <c r="E19" s="19">
        <f>SUM(E20:E24)</f>
        <v>1649878</v>
      </c>
      <c r="F19" s="11">
        <f t="shared" si="0"/>
        <v>47.287990828317575</v>
      </c>
      <c r="G19" s="11">
        <f t="shared" si="1"/>
        <v>78.11922348484849</v>
      </c>
      <c r="H19" s="28"/>
      <c r="I19" s="28"/>
    </row>
    <row r="20" spans="1:9" s="26" customFormat="1" x14ac:dyDescent="0.2">
      <c r="A20" s="23" t="s">
        <v>35</v>
      </c>
      <c r="B20" s="24" t="s">
        <v>36</v>
      </c>
      <c r="C20" s="25">
        <v>2443000</v>
      </c>
      <c r="D20" s="25">
        <v>1549000</v>
      </c>
      <c r="E20" s="25">
        <v>1153114</v>
      </c>
      <c r="F20" s="11">
        <f t="shared" si="0"/>
        <v>47.200736799017598</v>
      </c>
      <c r="G20" s="11">
        <f t="shared" si="1"/>
        <v>74.442479018721755</v>
      </c>
      <c r="H20" s="24"/>
      <c r="I20" s="24"/>
    </row>
    <row r="21" spans="1:9" s="26" customFormat="1" x14ac:dyDescent="0.2">
      <c r="A21" s="23" t="s">
        <v>37</v>
      </c>
      <c r="B21" s="24" t="s">
        <v>38</v>
      </c>
      <c r="C21" s="25">
        <v>77000</v>
      </c>
      <c r="D21" s="25">
        <v>63000</v>
      </c>
      <c r="E21" s="25">
        <v>36042</v>
      </c>
      <c r="F21" s="11">
        <f t="shared" si="0"/>
        <v>46.807792207792211</v>
      </c>
      <c r="G21" s="11">
        <f t="shared" si="1"/>
        <v>57.209523809523809</v>
      </c>
      <c r="H21" s="24"/>
      <c r="I21" s="24"/>
    </row>
    <row r="22" spans="1:9" s="26" customFormat="1" x14ac:dyDescent="0.2">
      <c r="A22" s="23" t="s">
        <v>39</v>
      </c>
      <c r="B22" s="24" t="s">
        <v>40</v>
      </c>
      <c r="C22" s="25">
        <v>804000</v>
      </c>
      <c r="D22" s="25">
        <v>415000</v>
      </c>
      <c r="E22" s="25">
        <v>382452</v>
      </c>
      <c r="F22" s="11">
        <f t="shared" si="0"/>
        <v>47.568656716417912</v>
      </c>
      <c r="G22" s="11">
        <f t="shared" si="1"/>
        <v>92.157108433734933</v>
      </c>
      <c r="H22" s="24"/>
      <c r="I22" s="24"/>
    </row>
    <row r="23" spans="1:9" s="26" customFormat="1" x14ac:dyDescent="0.2">
      <c r="A23" s="23" t="s">
        <v>41</v>
      </c>
      <c r="B23" s="24" t="s">
        <v>42</v>
      </c>
      <c r="C23" s="25">
        <v>33000</v>
      </c>
      <c r="D23" s="25">
        <v>18000</v>
      </c>
      <c r="E23" s="25">
        <v>11801</v>
      </c>
      <c r="F23" s="11">
        <f t="shared" si="0"/>
        <v>35.760606060606058</v>
      </c>
      <c r="G23" s="11">
        <f t="shared" si="1"/>
        <v>65.561111111111117</v>
      </c>
      <c r="H23" s="24"/>
      <c r="I23" s="24"/>
    </row>
    <row r="24" spans="1:9" s="26" customFormat="1" x14ac:dyDescent="0.2">
      <c r="A24" s="23" t="s">
        <v>43</v>
      </c>
      <c r="B24" s="24" t="s">
        <v>44</v>
      </c>
      <c r="C24" s="25">
        <v>132000</v>
      </c>
      <c r="D24" s="25">
        <v>67000</v>
      </c>
      <c r="E24" s="25">
        <v>66469</v>
      </c>
      <c r="F24" s="11">
        <f t="shared" si="0"/>
        <v>50.355303030303034</v>
      </c>
      <c r="G24" s="11">
        <f t="shared" si="1"/>
        <v>99.207462686567155</v>
      </c>
      <c r="H24" s="24"/>
      <c r="I24" s="24"/>
    </row>
    <row r="25" spans="1:9" s="29" customFormat="1" x14ac:dyDescent="0.2">
      <c r="A25" s="30">
        <v>20</v>
      </c>
      <c r="B25" s="28" t="s">
        <v>45</v>
      </c>
      <c r="C25" s="19">
        <f>C26+C36+C37+C40+SUM(C43:C49)</f>
        <v>13425000</v>
      </c>
      <c r="D25" s="19">
        <f>D26+D36+D37+D40+SUM(D43:D49)</f>
        <v>5972000</v>
      </c>
      <c r="E25" s="19">
        <f>E26+E36+E37+E40+SUM(E43:E49)</f>
        <v>6289968.1400000006</v>
      </c>
      <c r="F25" s="11">
        <f t="shared" si="0"/>
        <v>46.852649087523282</v>
      </c>
      <c r="G25" s="11">
        <f t="shared" si="1"/>
        <v>105.32431580709979</v>
      </c>
      <c r="H25" s="21">
        <f>+E25/C25*100</f>
        <v>46.852649087523282</v>
      </c>
      <c r="I25" s="21">
        <f>+E25/D25*100</f>
        <v>105.32431580709979</v>
      </c>
    </row>
    <row r="26" spans="1:9" s="29" customFormat="1" x14ac:dyDescent="0.2">
      <c r="A26" s="27" t="s">
        <v>46</v>
      </c>
      <c r="B26" s="28" t="s">
        <v>47</v>
      </c>
      <c r="C26" s="19">
        <f>SUM(C27:C35)</f>
        <v>1587000</v>
      </c>
      <c r="D26" s="19">
        <f>SUM(D27:D35)</f>
        <v>730000</v>
      </c>
      <c r="E26" s="19">
        <f>SUM(E27:E35)</f>
        <v>495672.58</v>
      </c>
      <c r="F26" s="11">
        <f t="shared" si="0"/>
        <v>31.233306868304979</v>
      </c>
      <c r="G26" s="11">
        <f t="shared" si="1"/>
        <v>67.900353424657538</v>
      </c>
      <c r="H26" s="28"/>
      <c r="I26" s="28"/>
    </row>
    <row r="27" spans="1:9" s="26" customFormat="1" x14ac:dyDescent="0.2">
      <c r="A27" s="23" t="s">
        <v>48</v>
      </c>
      <c r="B27" s="24" t="s">
        <v>49</v>
      </c>
      <c r="C27" s="11">
        <v>100000</v>
      </c>
      <c r="D27" s="11">
        <v>50000</v>
      </c>
      <c r="E27" s="25">
        <v>111973.35</v>
      </c>
      <c r="F27" s="11">
        <f t="shared" si="0"/>
        <v>111.97335000000001</v>
      </c>
      <c r="G27" s="11">
        <f t="shared" si="1"/>
        <v>223.94670000000002</v>
      </c>
      <c r="H27" s="24"/>
      <c r="I27" s="24"/>
    </row>
    <row r="28" spans="1:9" s="26" customFormat="1" x14ac:dyDescent="0.2">
      <c r="A28" s="23" t="s">
        <v>50</v>
      </c>
      <c r="B28" s="24" t="s">
        <v>51</v>
      </c>
      <c r="C28" s="11">
        <v>0</v>
      </c>
      <c r="D28" s="11">
        <v>0</v>
      </c>
      <c r="E28" s="25"/>
      <c r="F28" s="11"/>
      <c r="G28" s="11"/>
      <c r="H28" s="24"/>
      <c r="I28" s="24"/>
    </row>
    <row r="29" spans="1:9" s="26" customFormat="1" x14ac:dyDescent="0.2">
      <c r="A29" s="23" t="s">
        <v>52</v>
      </c>
      <c r="B29" s="31" t="s">
        <v>53</v>
      </c>
      <c r="C29" s="11">
        <v>125000</v>
      </c>
      <c r="D29" s="11">
        <v>70000</v>
      </c>
      <c r="E29" s="25">
        <v>14775.89</v>
      </c>
      <c r="F29" s="11">
        <f t="shared" si="0"/>
        <v>11.820712</v>
      </c>
      <c r="G29" s="11">
        <f t="shared" si="1"/>
        <v>21.108414285714286</v>
      </c>
      <c r="H29" s="32"/>
      <c r="I29" s="24"/>
    </row>
    <row r="30" spans="1:9" s="26" customFormat="1" x14ac:dyDescent="0.2">
      <c r="A30" s="23" t="s">
        <v>54</v>
      </c>
      <c r="B30" s="24" t="s">
        <v>55</v>
      </c>
      <c r="C30" s="11">
        <v>30000</v>
      </c>
      <c r="D30" s="11">
        <v>15000</v>
      </c>
      <c r="E30" s="25">
        <v>1200.71</v>
      </c>
      <c r="F30" s="11">
        <f t="shared" si="0"/>
        <v>4.0023666666666662</v>
      </c>
      <c r="G30" s="11">
        <f t="shared" si="1"/>
        <v>8.0047333333333324</v>
      </c>
      <c r="H30" s="24"/>
      <c r="I30" s="24"/>
    </row>
    <row r="31" spans="1:9" s="26" customFormat="1" x14ac:dyDescent="0.2">
      <c r="A31" s="23" t="s">
        <v>56</v>
      </c>
      <c r="B31" s="24" t="s">
        <v>57</v>
      </c>
      <c r="C31" s="11">
        <v>362000</v>
      </c>
      <c r="D31" s="11">
        <v>180000</v>
      </c>
      <c r="E31" s="25">
        <v>14228.68</v>
      </c>
      <c r="F31" s="11">
        <f t="shared" si="0"/>
        <v>3.9305745856353593</v>
      </c>
      <c r="G31" s="11">
        <f t="shared" si="1"/>
        <v>7.9048222222222231</v>
      </c>
      <c r="H31" s="24"/>
      <c r="I31" s="24"/>
    </row>
    <row r="32" spans="1:9" s="26" customFormat="1" x14ac:dyDescent="0.2">
      <c r="A32" s="23" t="s">
        <v>58</v>
      </c>
      <c r="B32" s="24" t="s">
        <v>59</v>
      </c>
      <c r="C32" s="11">
        <v>0</v>
      </c>
      <c r="D32" s="11">
        <v>0</v>
      </c>
      <c r="E32" s="25">
        <v>0</v>
      </c>
      <c r="F32" s="11"/>
      <c r="G32" s="11"/>
      <c r="H32" s="24"/>
      <c r="I32" s="24"/>
    </row>
    <row r="33" spans="1:9" s="26" customFormat="1" x14ac:dyDescent="0.2">
      <c r="A33" s="23" t="s">
        <v>60</v>
      </c>
      <c r="B33" s="24" t="s">
        <v>61</v>
      </c>
      <c r="C33" s="11">
        <v>170000</v>
      </c>
      <c r="D33" s="11">
        <v>80000</v>
      </c>
      <c r="E33" s="25">
        <v>38978.29</v>
      </c>
      <c r="F33" s="11">
        <f t="shared" si="0"/>
        <v>22.928405882352941</v>
      </c>
      <c r="G33" s="11">
        <f t="shared" si="1"/>
        <v>48.722862500000005</v>
      </c>
      <c r="H33" s="24"/>
      <c r="I33" s="24"/>
    </row>
    <row r="34" spans="1:9" s="26" customFormat="1" x14ac:dyDescent="0.2">
      <c r="A34" s="23" t="s">
        <v>62</v>
      </c>
      <c r="B34" s="33" t="s">
        <v>63</v>
      </c>
      <c r="C34" s="11">
        <v>300000</v>
      </c>
      <c r="D34" s="11">
        <v>150000</v>
      </c>
      <c r="E34" s="25">
        <v>51191.96</v>
      </c>
      <c r="F34" s="11">
        <f t="shared" si="0"/>
        <v>17.063986666666668</v>
      </c>
      <c r="G34" s="11">
        <f t="shared" si="1"/>
        <v>34.127973333333337</v>
      </c>
      <c r="H34" s="24"/>
      <c r="I34" s="24"/>
    </row>
    <row r="35" spans="1:9" s="26" customFormat="1" x14ac:dyDescent="0.2">
      <c r="A35" s="23" t="s">
        <v>64</v>
      </c>
      <c r="B35" s="33" t="s">
        <v>65</v>
      </c>
      <c r="C35" s="11">
        <v>500000</v>
      </c>
      <c r="D35" s="11">
        <v>185000</v>
      </c>
      <c r="E35" s="25">
        <v>263323.7</v>
      </c>
      <c r="F35" s="11">
        <f t="shared" si="0"/>
        <v>52.664740000000002</v>
      </c>
      <c r="G35" s="11">
        <f t="shared" si="1"/>
        <v>142.33713513513516</v>
      </c>
      <c r="H35" s="24"/>
      <c r="I35" s="24"/>
    </row>
    <row r="36" spans="1:9" s="29" customFormat="1" x14ac:dyDescent="0.2">
      <c r="A36" s="27" t="s">
        <v>66</v>
      </c>
      <c r="B36" s="28" t="s">
        <v>67</v>
      </c>
      <c r="C36" s="19">
        <v>10000</v>
      </c>
      <c r="D36" s="19">
        <v>10000</v>
      </c>
      <c r="E36" s="19">
        <v>0</v>
      </c>
      <c r="F36" s="11">
        <f t="shared" si="0"/>
        <v>0</v>
      </c>
      <c r="G36" s="11">
        <f t="shared" si="1"/>
        <v>0</v>
      </c>
      <c r="H36" s="28"/>
      <c r="I36" s="28"/>
    </row>
    <row r="37" spans="1:9" s="29" customFormat="1" x14ac:dyDescent="0.2">
      <c r="A37" s="27" t="s">
        <v>68</v>
      </c>
      <c r="B37" s="28" t="s">
        <v>69</v>
      </c>
      <c r="C37" s="19">
        <f>SUM(C38:C39)</f>
        <v>350000</v>
      </c>
      <c r="D37" s="19">
        <f>SUM(D38:D39)</f>
        <v>100000</v>
      </c>
      <c r="E37" s="19">
        <f>SUM(E38:E39)</f>
        <v>23080.67</v>
      </c>
      <c r="F37" s="11">
        <f t="shared" si="0"/>
        <v>6.5944771428571425</v>
      </c>
      <c r="G37" s="11">
        <f t="shared" si="1"/>
        <v>23.080669999999998</v>
      </c>
      <c r="H37" s="28"/>
      <c r="I37" s="28"/>
    </row>
    <row r="38" spans="1:9" s="26" customFormat="1" x14ac:dyDescent="0.2">
      <c r="A38" s="23" t="s">
        <v>70</v>
      </c>
      <c r="B38" s="24" t="s">
        <v>71</v>
      </c>
      <c r="C38" s="25"/>
      <c r="D38" s="25"/>
      <c r="E38" s="25">
        <v>0</v>
      </c>
      <c r="F38" s="11"/>
      <c r="G38" s="11"/>
      <c r="H38" s="24"/>
      <c r="I38" s="24"/>
    </row>
    <row r="39" spans="1:9" s="26" customFormat="1" x14ac:dyDescent="0.2">
      <c r="A39" s="23" t="s">
        <v>72</v>
      </c>
      <c r="B39" s="24" t="s">
        <v>73</v>
      </c>
      <c r="C39" s="25">
        <v>350000</v>
      </c>
      <c r="D39" s="25">
        <v>100000</v>
      </c>
      <c r="E39" s="25">
        <v>23080.67</v>
      </c>
      <c r="F39" s="11">
        <f t="shared" si="0"/>
        <v>6.5944771428571425</v>
      </c>
      <c r="G39" s="11">
        <f t="shared" si="1"/>
        <v>23.080669999999998</v>
      </c>
      <c r="H39" s="24"/>
      <c r="I39" s="24"/>
    </row>
    <row r="40" spans="1:9" s="29" customFormat="1" x14ac:dyDescent="0.2">
      <c r="A40" s="27" t="s">
        <v>74</v>
      </c>
      <c r="B40" s="28" t="s">
        <v>75</v>
      </c>
      <c r="C40" s="19">
        <f>SUM(C41:C42)</f>
        <v>1300000</v>
      </c>
      <c r="D40" s="19">
        <f>SUM(D41:D42)</f>
        <v>700000</v>
      </c>
      <c r="E40" s="19">
        <f>SUM(E41:E42)</f>
        <v>555981.86</v>
      </c>
      <c r="F40" s="11">
        <f t="shared" si="0"/>
        <v>42.767835384615381</v>
      </c>
      <c r="G40" s="11">
        <f t="shared" si="1"/>
        <v>79.425979999999996</v>
      </c>
      <c r="H40" s="28"/>
      <c r="I40" s="28"/>
    </row>
    <row r="41" spans="1:9" s="26" customFormat="1" x14ac:dyDescent="0.2">
      <c r="A41" s="23" t="s">
        <v>76</v>
      </c>
      <c r="B41" s="31" t="s">
        <v>77</v>
      </c>
      <c r="C41" s="25">
        <v>650000</v>
      </c>
      <c r="D41" s="25">
        <v>350000</v>
      </c>
      <c r="E41" s="25">
        <v>368748.61</v>
      </c>
      <c r="F41" s="11">
        <f t="shared" si="0"/>
        <v>56.730555384615379</v>
      </c>
      <c r="G41" s="11">
        <f t="shared" si="1"/>
        <v>105.35674571428571</v>
      </c>
      <c r="H41" s="24"/>
      <c r="I41" s="24"/>
    </row>
    <row r="42" spans="1:9" s="26" customFormat="1" x14ac:dyDescent="0.2">
      <c r="A42" s="23" t="s">
        <v>78</v>
      </c>
      <c r="B42" s="31" t="s">
        <v>79</v>
      </c>
      <c r="C42" s="25">
        <v>650000</v>
      </c>
      <c r="D42" s="25">
        <v>350000</v>
      </c>
      <c r="E42" s="25">
        <v>187233.25</v>
      </c>
      <c r="F42" s="11">
        <f t="shared" si="0"/>
        <v>28.805115384615387</v>
      </c>
      <c r="G42" s="11">
        <f t="shared" si="1"/>
        <v>53.49521428571429</v>
      </c>
      <c r="H42" s="24"/>
      <c r="I42" s="24"/>
    </row>
    <row r="43" spans="1:9" s="26" customFormat="1" x14ac:dyDescent="0.2">
      <c r="A43" s="27" t="s">
        <v>80</v>
      </c>
      <c r="B43" s="31" t="s">
        <v>81</v>
      </c>
      <c r="C43" s="25">
        <v>0</v>
      </c>
      <c r="D43" s="25">
        <v>0</v>
      </c>
      <c r="E43" s="25"/>
      <c r="F43" s="11"/>
      <c r="G43" s="11"/>
      <c r="H43" s="24"/>
      <c r="I43" s="24"/>
    </row>
    <row r="44" spans="1:9" s="26" customFormat="1" x14ac:dyDescent="0.2">
      <c r="A44" s="27" t="s">
        <v>82</v>
      </c>
      <c r="B44" s="31" t="s">
        <v>83</v>
      </c>
      <c r="C44" s="25">
        <v>150000</v>
      </c>
      <c r="D44" s="25">
        <v>75000</v>
      </c>
      <c r="E44" s="25"/>
      <c r="F44" s="11">
        <f t="shared" si="0"/>
        <v>0</v>
      </c>
      <c r="G44" s="11">
        <f t="shared" si="1"/>
        <v>0</v>
      </c>
      <c r="H44" s="24"/>
      <c r="I44" s="24"/>
    </row>
    <row r="45" spans="1:9" s="26" customFormat="1" x14ac:dyDescent="0.2">
      <c r="A45" s="30" t="s">
        <v>84</v>
      </c>
      <c r="B45" s="31" t="s">
        <v>85</v>
      </c>
      <c r="C45" s="25">
        <v>140000</v>
      </c>
      <c r="D45" s="25">
        <v>70000</v>
      </c>
      <c r="E45" s="25">
        <v>58772</v>
      </c>
      <c r="F45" s="11">
        <f t="shared" si="0"/>
        <v>41.980000000000004</v>
      </c>
      <c r="G45" s="11">
        <f t="shared" si="1"/>
        <v>83.960000000000008</v>
      </c>
      <c r="H45" s="24"/>
      <c r="I45" s="24"/>
    </row>
    <row r="46" spans="1:9" s="26" customFormat="1" x14ac:dyDescent="0.2">
      <c r="A46" s="30" t="s">
        <v>86</v>
      </c>
      <c r="B46" s="31" t="s">
        <v>87</v>
      </c>
      <c r="C46" s="25">
        <v>20000</v>
      </c>
      <c r="D46" s="25">
        <v>10000</v>
      </c>
      <c r="E46" s="25">
        <v>7995</v>
      </c>
      <c r="F46" s="11">
        <f t="shared" si="0"/>
        <v>39.975000000000001</v>
      </c>
      <c r="G46" s="11">
        <f t="shared" si="1"/>
        <v>79.95</v>
      </c>
      <c r="H46" s="24"/>
      <c r="I46" s="24"/>
    </row>
    <row r="47" spans="1:9" s="38" customFormat="1" ht="25.5" x14ac:dyDescent="0.2">
      <c r="A47" s="34" t="s">
        <v>88</v>
      </c>
      <c r="B47" s="35" t="s">
        <v>89</v>
      </c>
      <c r="C47" s="36">
        <v>6000000</v>
      </c>
      <c r="D47" s="36">
        <v>2000000</v>
      </c>
      <c r="E47" s="36">
        <v>3992208.57</v>
      </c>
      <c r="F47" s="11">
        <f t="shared" si="0"/>
        <v>66.53680949999999</v>
      </c>
      <c r="G47" s="11">
        <f t="shared" si="1"/>
        <v>199.61042849999998</v>
      </c>
      <c r="H47" s="37"/>
      <c r="I47" s="37"/>
    </row>
    <row r="48" spans="1:9" s="26" customFormat="1" x14ac:dyDescent="0.2">
      <c r="A48" s="30" t="s">
        <v>90</v>
      </c>
      <c r="B48" s="31" t="s">
        <v>91</v>
      </c>
      <c r="C48" s="25">
        <v>125000</v>
      </c>
      <c r="D48" s="25">
        <v>150000</v>
      </c>
      <c r="E48" s="25">
        <v>150480</v>
      </c>
      <c r="F48" s="11">
        <f t="shared" si="0"/>
        <v>120.384</v>
      </c>
      <c r="G48" s="11">
        <f t="shared" si="1"/>
        <v>100.32000000000001</v>
      </c>
      <c r="H48" s="24"/>
      <c r="I48" s="24"/>
    </row>
    <row r="49" spans="1:9" s="26" customFormat="1" x14ac:dyDescent="0.2">
      <c r="A49" s="39" t="s">
        <v>92</v>
      </c>
      <c r="B49" s="28" t="s">
        <v>93</v>
      </c>
      <c r="C49" s="19">
        <f>C50+C51+C52+C53+C54</f>
        <v>3743000</v>
      </c>
      <c r="D49" s="19">
        <f>D50+D51+D52+D53+D54</f>
        <v>2127000</v>
      </c>
      <c r="E49" s="19">
        <f>E50+E51+E52+E53+E54</f>
        <v>1005777.4600000002</v>
      </c>
      <c r="F49" s="11">
        <f t="shared" si="0"/>
        <v>26.870891263692233</v>
      </c>
      <c r="G49" s="11">
        <f t="shared" si="1"/>
        <v>47.286199341795964</v>
      </c>
      <c r="H49" s="24"/>
      <c r="I49" s="24"/>
    </row>
    <row r="50" spans="1:9" s="26" customFormat="1" x14ac:dyDescent="0.2">
      <c r="A50" s="23" t="s">
        <v>94</v>
      </c>
      <c r="B50" s="31" t="s">
        <v>95</v>
      </c>
      <c r="C50" s="25">
        <v>60000</v>
      </c>
      <c r="D50" s="25">
        <v>30000</v>
      </c>
      <c r="E50" s="25">
        <v>4227.13</v>
      </c>
      <c r="F50" s="11">
        <f t="shared" si="0"/>
        <v>7.0452166666666667</v>
      </c>
      <c r="G50" s="11">
        <f t="shared" si="1"/>
        <v>14.090433333333333</v>
      </c>
      <c r="H50" s="24"/>
      <c r="I50" s="24"/>
    </row>
    <row r="51" spans="1:9" s="26" customFormat="1" x14ac:dyDescent="0.2">
      <c r="A51" s="23" t="s">
        <v>96</v>
      </c>
      <c r="B51" s="31" t="s">
        <v>97</v>
      </c>
      <c r="C51" s="25">
        <v>150000</v>
      </c>
      <c r="D51" s="25">
        <v>60000</v>
      </c>
      <c r="E51" s="25">
        <v>58705.41</v>
      </c>
      <c r="F51" s="11">
        <f t="shared" si="0"/>
        <v>39.136940000000003</v>
      </c>
      <c r="G51" s="11">
        <f t="shared" si="1"/>
        <v>97.84235000000001</v>
      </c>
      <c r="H51" s="24"/>
      <c r="I51" s="24"/>
    </row>
    <row r="52" spans="1:9" s="26" customFormat="1" x14ac:dyDescent="0.2">
      <c r="A52" s="23" t="s">
        <v>98</v>
      </c>
      <c r="B52" s="31" t="s">
        <v>99</v>
      </c>
      <c r="C52" s="25">
        <v>942000</v>
      </c>
      <c r="D52" s="25">
        <v>512000</v>
      </c>
      <c r="E52" s="25">
        <v>558823.68000000005</v>
      </c>
      <c r="F52" s="11">
        <f t="shared" si="0"/>
        <v>59.323108280254779</v>
      </c>
      <c r="G52" s="11">
        <f t="shared" si="1"/>
        <v>109.14525000000002</v>
      </c>
      <c r="H52" s="24"/>
      <c r="I52" s="24"/>
    </row>
    <row r="53" spans="1:9" s="26" customFormat="1" x14ac:dyDescent="0.2">
      <c r="A53" s="23" t="s">
        <v>100</v>
      </c>
      <c r="B53" s="31" t="s">
        <v>101</v>
      </c>
      <c r="C53" s="25">
        <v>5000</v>
      </c>
      <c r="D53" s="25">
        <v>3000</v>
      </c>
      <c r="E53" s="25">
        <v>3169.17</v>
      </c>
      <c r="F53" s="11">
        <f t="shared" si="0"/>
        <v>63.383400000000002</v>
      </c>
      <c r="G53" s="11">
        <f t="shared" si="1"/>
        <v>105.639</v>
      </c>
      <c r="H53" s="24"/>
      <c r="I53" s="24"/>
    </row>
    <row r="54" spans="1:9" s="26" customFormat="1" x14ac:dyDescent="0.2">
      <c r="A54" s="23" t="s">
        <v>102</v>
      </c>
      <c r="B54" s="31" t="s">
        <v>103</v>
      </c>
      <c r="C54" s="25">
        <v>2586000</v>
      </c>
      <c r="D54" s="25">
        <v>1522000</v>
      </c>
      <c r="E54" s="25">
        <v>380852.07</v>
      </c>
      <c r="F54" s="11">
        <f t="shared" si="0"/>
        <v>14.727458236658933</v>
      </c>
      <c r="G54" s="11">
        <f t="shared" si="1"/>
        <v>25.023132063074904</v>
      </c>
      <c r="H54" s="24"/>
      <c r="I54" s="24"/>
    </row>
    <row r="55" spans="1:9" s="29" customFormat="1" x14ac:dyDescent="0.2">
      <c r="A55" s="30">
        <v>55</v>
      </c>
      <c r="B55" s="28" t="s">
        <v>104</v>
      </c>
      <c r="C55" s="19">
        <f>C56+C62</f>
        <v>44700000</v>
      </c>
      <c r="D55" s="19">
        <f>D56+D62</f>
        <v>43822000</v>
      </c>
      <c r="E55" s="19">
        <f>E56+E62</f>
        <v>8924643</v>
      </c>
      <c r="F55" s="11">
        <f t="shared" si="0"/>
        <v>19.965644295302013</v>
      </c>
      <c r="G55" s="11">
        <f t="shared" si="1"/>
        <v>20.365667929350554</v>
      </c>
      <c r="H55" s="21">
        <f>+E55/C55*100</f>
        <v>19.965644295302013</v>
      </c>
      <c r="I55" s="21">
        <f>+E55/D55*100</f>
        <v>20.365667929350554</v>
      </c>
    </row>
    <row r="56" spans="1:9" s="29" customFormat="1" x14ac:dyDescent="0.2">
      <c r="A56" s="30" t="s">
        <v>105</v>
      </c>
      <c r="B56" s="28" t="s">
        <v>106</v>
      </c>
      <c r="C56" s="19">
        <f>SUM(C57:C60)</f>
        <v>40660000</v>
      </c>
      <c r="D56" s="19">
        <f>SUM(D57:D61)</f>
        <v>41822000</v>
      </c>
      <c r="E56" s="19">
        <f>SUM(E57:E61)</f>
        <v>8608157</v>
      </c>
      <c r="F56" s="11">
        <f t="shared" si="0"/>
        <v>21.171069847515987</v>
      </c>
      <c r="G56" s="11">
        <f t="shared" si="1"/>
        <v>20.582843957725601</v>
      </c>
      <c r="H56" s="28"/>
      <c r="I56" s="28"/>
    </row>
    <row r="57" spans="1:9" s="26" customFormat="1" x14ac:dyDescent="0.2">
      <c r="A57" s="23" t="s">
        <v>107</v>
      </c>
      <c r="B57" s="31" t="s">
        <v>108</v>
      </c>
      <c r="C57" s="25"/>
      <c r="D57" s="25"/>
      <c r="E57" s="25"/>
      <c r="F57" s="11"/>
      <c r="G57" s="11"/>
      <c r="H57" s="24"/>
      <c r="I57" s="24"/>
    </row>
    <row r="58" spans="1:9" s="26" customFormat="1" x14ac:dyDescent="0.2">
      <c r="A58" s="23" t="s">
        <v>109</v>
      </c>
      <c r="B58" s="31" t="s">
        <v>110</v>
      </c>
      <c r="C58" s="25">
        <v>14060000</v>
      </c>
      <c r="D58" s="25">
        <v>871000</v>
      </c>
      <c r="E58" s="25"/>
      <c r="F58" s="11">
        <f t="shared" si="0"/>
        <v>0</v>
      </c>
      <c r="G58" s="11">
        <f t="shared" si="1"/>
        <v>0</v>
      </c>
      <c r="H58" s="24"/>
      <c r="I58" s="24"/>
    </row>
    <row r="59" spans="1:9" s="26" customFormat="1" x14ac:dyDescent="0.2">
      <c r="A59" s="23" t="s">
        <v>111</v>
      </c>
      <c r="B59" s="31" t="s">
        <v>112</v>
      </c>
      <c r="C59" s="25">
        <v>20000000</v>
      </c>
      <c r="D59" s="25">
        <v>3456000</v>
      </c>
      <c r="E59" s="25">
        <v>6308157</v>
      </c>
      <c r="F59" s="11">
        <f t="shared" si="0"/>
        <v>31.540785</v>
      </c>
      <c r="G59" s="11">
        <f t="shared" si="1"/>
        <v>182.52769097222222</v>
      </c>
      <c r="H59" s="24"/>
      <c r="I59" s="24"/>
    </row>
    <row r="60" spans="1:9" s="26" customFormat="1" x14ac:dyDescent="0.2">
      <c r="A60" s="23" t="s">
        <v>113</v>
      </c>
      <c r="B60" s="31" t="s">
        <v>114</v>
      </c>
      <c r="C60" s="25">
        <v>6600000</v>
      </c>
      <c r="D60" s="25">
        <v>2500000</v>
      </c>
      <c r="E60" s="25">
        <v>2300000</v>
      </c>
      <c r="F60" s="11">
        <f t="shared" si="0"/>
        <v>34.848484848484851</v>
      </c>
      <c r="G60" s="11">
        <f t="shared" si="1"/>
        <v>92</v>
      </c>
      <c r="H60" s="24"/>
      <c r="I60" s="24"/>
    </row>
    <row r="61" spans="1:9" s="26" customFormat="1" x14ac:dyDescent="0.2">
      <c r="A61" s="23" t="s">
        <v>115</v>
      </c>
      <c r="B61" s="31" t="s">
        <v>116</v>
      </c>
      <c r="C61" s="25">
        <v>0</v>
      </c>
      <c r="D61" s="25">
        <v>34995000</v>
      </c>
      <c r="E61" s="25"/>
      <c r="F61" s="11"/>
      <c r="G61" s="11">
        <f t="shared" si="1"/>
        <v>0</v>
      </c>
      <c r="H61" s="24"/>
      <c r="I61" s="24"/>
    </row>
    <row r="62" spans="1:9" s="29" customFormat="1" x14ac:dyDescent="0.2">
      <c r="A62" s="30" t="s">
        <v>117</v>
      </c>
      <c r="B62" s="28" t="s">
        <v>118</v>
      </c>
      <c r="C62" s="19">
        <f>C63</f>
        <v>4040000</v>
      </c>
      <c r="D62" s="19">
        <f>D63</f>
        <v>2000000</v>
      </c>
      <c r="E62" s="19">
        <f>E63</f>
        <v>316486</v>
      </c>
      <c r="F62" s="11">
        <f t="shared" si="0"/>
        <v>7.8338118811881188</v>
      </c>
      <c r="G62" s="11">
        <f t="shared" si="1"/>
        <v>15.824299999999999</v>
      </c>
      <c r="H62" s="28"/>
      <c r="I62" s="28"/>
    </row>
    <row r="63" spans="1:9" s="26" customFormat="1" x14ac:dyDescent="0.2">
      <c r="A63" s="23" t="s">
        <v>119</v>
      </c>
      <c r="B63" s="31" t="s">
        <v>120</v>
      </c>
      <c r="C63" s="25">
        <v>4040000</v>
      </c>
      <c r="D63" s="25">
        <v>2000000</v>
      </c>
      <c r="E63" s="25">
        <v>316486</v>
      </c>
      <c r="F63" s="11">
        <f t="shared" si="0"/>
        <v>7.8338118811881188</v>
      </c>
      <c r="G63" s="11">
        <f t="shared" si="1"/>
        <v>15.824299999999999</v>
      </c>
      <c r="H63" s="24"/>
      <c r="I63" s="24"/>
    </row>
    <row r="64" spans="1:9" s="29" customFormat="1" ht="25.5" x14ac:dyDescent="0.2">
      <c r="A64" s="30">
        <v>56</v>
      </c>
      <c r="B64" s="40" t="s">
        <v>121</v>
      </c>
      <c r="C64" s="19">
        <f>C65</f>
        <v>2081000</v>
      </c>
      <c r="D64" s="19">
        <f>D65</f>
        <v>2081000</v>
      </c>
      <c r="E64" s="19">
        <f>E65</f>
        <v>0</v>
      </c>
      <c r="F64" s="11">
        <f t="shared" si="0"/>
        <v>0</v>
      </c>
      <c r="G64" s="11">
        <f t="shared" si="1"/>
        <v>0</v>
      </c>
      <c r="H64" s="21">
        <f>+E64/C64*100</f>
        <v>0</v>
      </c>
      <c r="I64" s="21">
        <f>+E64/D64*100</f>
        <v>0</v>
      </c>
    </row>
    <row r="65" spans="1:9" s="29" customFormat="1" x14ac:dyDescent="0.2">
      <c r="A65" s="30" t="s">
        <v>122</v>
      </c>
      <c r="B65" s="28" t="s">
        <v>123</v>
      </c>
      <c r="C65" s="19">
        <f>SUM(C66:C67)</f>
        <v>2081000</v>
      </c>
      <c r="D65" s="19">
        <f>SUM(D66:D67)</f>
        <v>2081000</v>
      </c>
      <c r="E65" s="19">
        <f>SUM(E66:E67)</f>
        <v>0</v>
      </c>
      <c r="F65" s="11">
        <f t="shared" si="0"/>
        <v>0</v>
      </c>
      <c r="G65" s="11">
        <f t="shared" si="1"/>
        <v>0</v>
      </c>
      <c r="H65" s="28"/>
      <c r="I65" s="28"/>
    </row>
    <row r="66" spans="1:9" s="26" customFormat="1" x14ac:dyDescent="0.2">
      <c r="A66" s="23" t="s">
        <v>124</v>
      </c>
      <c r="B66" s="31" t="s">
        <v>125</v>
      </c>
      <c r="C66" s="25">
        <v>210000</v>
      </c>
      <c r="D66" s="25">
        <v>210000</v>
      </c>
      <c r="E66" s="25">
        <v>0</v>
      </c>
      <c r="F66" s="11">
        <f t="shared" si="0"/>
        <v>0</v>
      </c>
      <c r="G66" s="11">
        <f t="shared" si="1"/>
        <v>0</v>
      </c>
      <c r="H66" s="24"/>
      <c r="I66" s="24"/>
    </row>
    <row r="67" spans="1:9" s="26" customFormat="1" x14ac:dyDescent="0.2">
      <c r="A67" s="23" t="s">
        <v>126</v>
      </c>
      <c r="B67" s="31" t="s">
        <v>127</v>
      </c>
      <c r="C67" s="25">
        <v>1871000</v>
      </c>
      <c r="D67" s="25">
        <v>1871000</v>
      </c>
      <c r="E67" s="25">
        <v>0</v>
      </c>
      <c r="F67" s="11">
        <f t="shared" si="0"/>
        <v>0</v>
      </c>
      <c r="G67" s="11">
        <f t="shared" si="1"/>
        <v>0</v>
      </c>
      <c r="H67" s="24"/>
      <c r="I67" s="24"/>
    </row>
    <row r="68" spans="1:9" s="29" customFormat="1" ht="25.5" x14ac:dyDescent="0.2">
      <c r="A68" s="30">
        <v>58</v>
      </c>
      <c r="B68" s="40" t="s">
        <v>121</v>
      </c>
      <c r="C68" s="19">
        <f>C72</f>
        <v>7041000</v>
      </c>
      <c r="D68" s="19">
        <f>D72</f>
        <v>3000000</v>
      </c>
      <c r="E68" s="19">
        <f>E72+E69</f>
        <v>26220</v>
      </c>
      <c r="F68" s="11">
        <f t="shared" si="0"/>
        <v>0.37239028547081376</v>
      </c>
      <c r="G68" s="11">
        <f t="shared" si="1"/>
        <v>0.874</v>
      </c>
      <c r="H68" s="21">
        <f>+E68/C68*100</f>
        <v>0.37239028547081376</v>
      </c>
      <c r="I68" s="21">
        <f>+E68/D68*100</f>
        <v>0.874</v>
      </c>
    </row>
    <row r="69" spans="1:9" s="29" customFormat="1" ht="24.75" customHeight="1" x14ac:dyDescent="0.2">
      <c r="A69" s="30">
        <v>58.02</v>
      </c>
      <c r="B69" s="40" t="s">
        <v>128</v>
      </c>
      <c r="C69" s="19"/>
      <c r="D69" s="19"/>
      <c r="E69" s="19">
        <f>E70+E71</f>
        <v>26220</v>
      </c>
      <c r="F69" s="11"/>
      <c r="G69" s="11"/>
      <c r="H69" s="21"/>
      <c r="I69" s="21"/>
    </row>
    <row r="70" spans="1:9" s="29" customFormat="1" ht="15" customHeight="1" x14ac:dyDescent="0.2">
      <c r="A70" s="23" t="s">
        <v>129</v>
      </c>
      <c r="B70" s="31" t="s">
        <v>125</v>
      </c>
      <c r="C70" s="19"/>
      <c r="D70" s="19"/>
      <c r="E70" s="25">
        <v>4187</v>
      </c>
      <c r="F70" s="11"/>
      <c r="G70" s="11"/>
      <c r="H70" s="21"/>
      <c r="I70" s="21"/>
    </row>
    <row r="71" spans="1:9" s="29" customFormat="1" ht="13.5" customHeight="1" x14ac:dyDescent="0.2">
      <c r="A71" s="23" t="s">
        <v>130</v>
      </c>
      <c r="B71" s="31" t="s">
        <v>127</v>
      </c>
      <c r="C71" s="19"/>
      <c r="D71" s="19"/>
      <c r="E71" s="25">
        <v>22033</v>
      </c>
      <c r="F71" s="11"/>
      <c r="G71" s="11"/>
      <c r="H71" s="21"/>
      <c r="I71" s="21"/>
    </row>
    <row r="72" spans="1:9" s="29" customFormat="1" ht="21.75" customHeight="1" x14ac:dyDescent="0.2">
      <c r="A72" s="30" t="s">
        <v>131</v>
      </c>
      <c r="B72" s="40" t="s">
        <v>132</v>
      </c>
      <c r="C72" s="19">
        <f>SUM(C73:C74)</f>
        <v>7041000</v>
      </c>
      <c r="D72" s="19">
        <f>SUM(D73:D74)</f>
        <v>3000000</v>
      </c>
      <c r="E72" s="19">
        <f>SUM(E73:E74)</f>
        <v>0</v>
      </c>
      <c r="F72" s="11">
        <f t="shared" si="0"/>
        <v>0</v>
      </c>
      <c r="G72" s="11">
        <f t="shared" si="1"/>
        <v>0</v>
      </c>
      <c r="H72" s="28"/>
      <c r="I72" s="28"/>
    </row>
    <row r="73" spans="1:9" s="26" customFormat="1" ht="18.75" customHeight="1" x14ac:dyDescent="0.2">
      <c r="A73" s="23" t="s">
        <v>133</v>
      </c>
      <c r="B73" s="31" t="s">
        <v>125</v>
      </c>
      <c r="C73" s="25">
        <v>1057000</v>
      </c>
      <c r="D73" s="25">
        <v>450000</v>
      </c>
      <c r="E73" s="25"/>
      <c r="F73" s="11">
        <f t="shared" si="0"/>
        <v>0</v>
      </c>
      <c r="G73" s="11">
        <f t="shared" si="1"/>
        <v>0</v>
      </c>
      <c r="H73" s="24"/>
      <c r="I73" s="24"/>
    </row>
    <row r="74" spans="1:9" s="26" customFormat="1" ht="17.25" customHeight="1" x14ac:dyDescent="0.2">
      <c r="A74" s="23" t="s">
        <v>134</v>
      </c>
      <c r="B74" s="31" t="s">
        <v>127</v>
      </c>
      <c r="C74" s="25">
        <v>5984000</v>
      </c>
      <c r="D74" s="25">
        <v>2550000</v>
      </c>
      <c r="E74" s="25"/>
      <c r="F74" s="11">
        <f t="shared" si="0"/>
        <v>0</v>
      </c>
      <c r="G74" s="11">
        <f t="shared" si="1"/>
        <v>0</v>
      </c>
      <c r="H74" s="24"/>
      <c r="I74" s="24"/>
    </row>
    <row r="75" spans="1:9" s="29" customFormat="1" x14ac:dyDescent="0.2">
      <c r="A75" s="30">
        <v>59</v>
      </c>
      <c r="B75" s="28" t="s">
        <v>93</v>
      </c>
      <c r="C75" s="19">
        <f>C76</f>
        <v>6185000</v>
      </c>
      <c r="D75" s="19">
        <f>D76</f>
        <v>1879000</v>
      </c>
      <c r="E75" s="19">
        <f>E76</f>
        <v>1879769.87</v>
      </c>
      <c r="F75" s="11">
        <f t="shared" ref="F75:F81" si="2">+E75/C75*100</f>
        <v>30.392398868229591</v>
      </c>
      <c r="G75" s="11">
        <f t="shared" ref="G75:G81" si="3">+E75/D75*100</f>
        <v>100.04097232570517</v>
      </c>
      <c r="H75" s="21">
        <f>+E75/C75*100</f>
        <v>30.392398868229591</v>
      </c>
      <c r="I75" s="21">
        <f>+E75/D75*100</f>
        <v>100.04097232570517</v>
      </c>
    </row>
    <row r="76" spans="1:9" s="26" customFormat="1" x14ac:dyDescent="0.2">
      <c r="A76" s="23" t="s">
        <v>135</v>
      </c>
      <c r="B76" s="31" t="s">
        <v>136</v>
      </c>
      <c r="C76" s="25">
        <v>6185000</v>
      </c>
      <c r="D76" s="25">
        <v>1879000</v>
      </c>
      <c r="E76" s="25">
        <v>1879769.87</v>
      </c>
      <c r="F76" s="11">
        <f t="shared" si="2"/>
        <v>30.392398868229591</v>
      </c>
      <c r="G76" s="11">
        <f t="shared" si="3"/>
        <v>100.04097232570517</v>
      </c>
      <c r="H76" s="24"/>
      <c r="I76" s="24"/>
    </row>
    <row r="77" spans="1:9" s="29" customFormat="1" ht="25.5" x14ac:dyDescent="0.2">
      <c r="A77" s="30">
        <v>65</v>
      </c>
      <c r="B77" s="40" t="s">
        <v>137</v>
      </c>
      <c r="C77" s="19">
        <f>C78</f>
        <v>4000000</v>
      </c>
      <c r="D77" s="19">
        <f>D78</f>
        <v>2160000</v>
      </c>
      <c r="E77" s="19">
        <f>E78</f>
        <v>3104613</v>
      </c>
      <c r="F77" s="11">
        <f t="shared" si="2"/>
        <v>77.615324999999999</v>
      </c>
      <c r="G77" s="11">
        <f t="shared" si="3"/>
        <v>143.73208333333335</v>
      </c>
      <c r="H77" s="21">
        <f>+E77/C77*100</f>
        <v>77.615324999999999</v>
      </c>
      <c r="I77" s="21">
        <f>+E77/D77*100</f>
        <v>143.73208333333335</v>
      </c>
    </row>
    <row r="78" spans="1:9" s="26" customFormat="1" x14ac:dyDescent="0.2">
      <c r="A78" s="23" t="s">
        <v>138</v>
      </c>
      <c r="B78" s="41" t="s">
        <v>137</v>
      </c>
      <c r="C78" s="25">
        <v>4000000</v>
      </c>
      <c r="D78" s="25">
        <v>2160000</v>
      </c>
      <c r="E78" s="25">
        <v>3104613</v>
      </c>
      <c r="F78" s="11">
        <f t="shared" si="2"/>
        <v>77.615324999999999</v>
      </c>
      <c r="G78" s="11">
        <f t="shared" si="3"/>
        <v>143.73208333333335</v>
      </c>
    </row>
    <row r="79" spans="1:9" s="26" customFormat="1" x14ac:dyDescent="0.2">
      <c r="A79" s="30">
        <v>70</v>
      </c>
      <c r="B79" s="28" t="s">
        <v>139</v>
      </c>
      <c r="C79" s="19">
        <f>C80</f>
        <v>4164000</v>
      </c>
      <c r="D79" s="19">
        <f>D80</f>
        <v>765000</v>
      </c>
      <c r="E79" s="19">
        <f>E80</f>
        <v>0</v>
      </c>
      <c r="F79" s="11">
        <f t="shared" si="2"/>
        <v>0</v>
      </c>
      <c r="G79" s="11">
        <f t="shared" si="3"/>
        <v>0</v>
      </c>
      <c r="H79" s="42">
        <f>+E79/C79*100</f>
        <v>0</v>
      </c>
      <c r="I79" s="42">
        <f>+E79/D79*100</f>
        <v>0</v>
      </c>
    </row>
    <row r="80" spans="1:9" s="26" customFormat="1" x14ac:dyDescent="0.2">
      <c r="A80" s="43">
        <v>71</v>
      </c>
      <c r="B80" s="44" t="s">
        <v>140</v>
      </c>
      <c r="C80" s="25">
        <f>C81+C86</f>
        <v>4164000</v>
      </c>
      <c r="D80" s="25">
        <f>D81+D86</f>
        <v>765000</v>
      </c>
      <c r="E80" s="25"/>
      <c r="F80" s="11">
        <f t="shared" si="2"/>
        <v>0</v>
      </c>
      <c r="G80" s="11">
        <f t="shared" si="3"/>
        <v>0</v>
      </c>
    </row>
    <row r="81" spans="1:7" s="26" customFormat="1" x14ac:dyDescent="0.2">
      <c r="A81" s="30" t="s">
        <v>141</v>
      </c>
      <c r="B81" s="28" t="s">
        <v>142</v>
      </c>
      <c r="C81" s="19">
        <f>SUM(C82:C85)</f>
        <v>4164000</v>
      </c>
      <c r="D81" s="19">
        <f>SUM(D82:D85)</f>
        <v>765000</v>
      </c>
      <c r="E81" s="19">
        <f>SUM(E82:E85)</f>
        <v>585687</v>
      </c>
      <c r="F81" s="11">
        <f t="shared" si="2"/>
        <v>14.065489913544669</v>
      </c>
      <c r="G81" s="11">
        <f t="shared" si="3"/>
        <v>76.560392156862747</v>
      </c>
    </row>
    <row r="82" spans="1:7" s="26" customFormat="1" x14ac:dyDescent="0.2">
      <c r="A82" s="23" t="s">
        <v>143</v>
      </c>
      <c r="B82" s="31" t="s">
        <v>144</v>
      </c>
      <c r="C82" s="25">
        <v>0</v>
      </c>
      <c r="D82" s="25">
        <v>0</v>
      </c>
      <c r="E82" s="25">
        <v>0</v>
      </c>
      <c r="F82" s="11"/>
      <c r="G82" s="11"/>
    </row>
    <row r="83" spans="1:7" s="26" customFormat="1" x14ac:dyDescent="0.2">
      <c r="A83" s="23" t="s">
        <v>145</v>
      </c>
      <c r="B83" s="31" t="s">
        <v>146</v>
      </c>
      <c r="C83" s="25">
        <v>500000</v>
      </c>
      <c r="D83" s="25">
        <v>500000</v>
      </c>
      <c r="E83" s="25">
        <v>451997.7</v>
      </c>
      <c r="F83" s="11">
        <f>+E83/C83*100</f>
        <v>90.399540000000002</v>
      </c>
      <c r="G83" s="11">
        <f>+E83/D83*100</f>
        <v>90.399540000000002</v>
      </c>
    </row>
    <row r="84" spans="1:7" s="26" customFormat="1" x14ac:dyDescent="0.2">
      <c r="A84" s="23" t="s">
        <v>147</v>
      </c>
      <c r="B84" s="31" t="s">
        <v>148</v>
      </c>
      <c r="C84" s="25">
        <v>500000</v>
      </c>
      <c r="D84" s="25">
        <v>165000</v>
      </c>
      <c r="E84" s="25">
        <v>133689.29999999999</v>
      </c>
      <c r="F84" s="11">
        <f>+E84/C84*100</f>
        <v>26.737859999999998</v>
      </c>
      <c r="G84" s="11">
        <f>+E84/D84*100</f>
        <v>81.023818181818172</v>
      </c>
    </row>
    <row r="85" spans="1:7" s="26" customFormat="1" x14ac:dyDescent="0.2">
      <c r="A85" s="23" t="s">
        <v>149</v>
      </c>
      <c r="B85" s="31" t="s">
        <v>150</v>
      </c>
      <c r="C85" s="25">
        <v>3164000</v>
      </c>
      <c r="D85" s="25">
        <v>100000</v>
      </c>
      <c r="E85" s="25"/>
      <c r="F85" s="11">
        <f>+E85/C85*100</f>
        <v>0</v>
      </c>
      <c r="G85" s="11">
        <f>+E85/D85*100</f>
        <v>0</v>
      </c>
    </row>
    <row r="86" spans="1:7" s="26" customFormat="1" x14ac:dyDescent="0.2">
      <c r="A86" s="30" t="s">
        <v>151</v>
      </c>
      <c r="B86" s="31" t="s">
        <v>152</v>
      </c>
      <c r="C86" s="25">
        <v>0</v>
      </c>
      <c r="D86" s="25"/>
      <c r="E86" s="25"/>
      <c r="F86" s="11"/>
      <c r="G86" s="11"/>
    </row>
    <row r="87" spans="1:7" hidden="1" x14ac:dyDescent="0.2">
      <c r="A87" s="45" t="s">
        <v>153</v>
      </c>
      <c r="B87" s="46" t="s">
        <v>154</v>
      </c>
      <c r="C87" s="19">
        <f>+C88</f>
        <v>5000000</v>
      </c>
      <c r="D87" s="19"/>
      <c r="E87" s="19">
        <f>E88</f>
        <v>0</v>
      </c>
      <c r="F87" s="11"/>
      <c r="G87" s="11"/>
    </row>
    <row r="88" spans="1:7" hidden="1" x14ac:dyDescent="0.2">
      <c r="A88" s="18" t="s">
        <v>155</v>
      </c>
      <c r="B88" s="47" t="s">
        <v>156</v>
      </c>
      <c r="C88" s="25">
        <f>+C89</f>
        <v>5000000</v>
      </c>
      <c r="D88" s="25"/>
      <c r="E88" s="25"/>
      <c r="F88" s="11"/>
      <c r="G88" s="11"/>
    </row>
    <row r="89" spans="1:7" hidden="1" x14ac:dyDescent="0.2">
      <c r="A89" s="18" t="s">
        <v>157</v>
      </c>
      <c r="B89" s="47" t="s">
        <v>158</v>
      </c>
      <c r="C89" s="25">
        <f>+C90+C94+C97+C102+C105</f>
        <v>5000000</v>
      </c>
      <c r="D89" s="25"/>
      <c r="E89" s="25"/>
      <c r="F89" s="11"/>
      <c r="G89" s="11"/>
    </row>
    <row r="90" spans="1:7" hidden="1" x14ac:dyDescent="0.2">
      <c r="A90" s="18">
        <v>20</v>
      </c>
      <c r="B90" s="47" t="s">
        <v>159</v>
      </c>
      <c r="C90" s="25">
        <f>+C91+C92</f>
        <v>0</v>
      </c>
      <c r="D90" s="25"/>
      <c r="E90" s="19">
        <f>E91+E92</f>
        <v>0</v>
      </c>
      <c r="F90" s="11"/>
      <c r="G90" s="11"/>
    </row>
    <row r="91" spans="1:7" hidden="1" x14ac:dyDescent="0.2">
      <c r="A91" s="20" t="s">
        <v>160</v>
      </c>
      <c r="B91" s="47" t="s">
        <v>161</v>
      </c>
      <c r="C91" s="25"/>
      <c r="D91" s="25"/>
      <c r="E91" s="25"/>
      <c r="F91" s="11"/>
      <c r="G91" s="11"/>
    </row>
    <row r="92" spans="1:7" hidden="1" x14ac:dyDescent="0.2">
      <c r="A92" s="48" t="s">
        <v>92</v>
      </c>
      <c r="B92" s="47" t="s">
        <v>162</v>
      </c>
      <c r="C92" s="25">
        <f>+C93</f>
        <v>0</v>
      </c>
      <c r="D92" s="25"/>
      <c r="E92" s="25"/>
      <c r="F92" s="11"/>
      <c r="G92" s="11"/>
    </row>
    <row r="93" spans="1:7" hidden="1" x14ac:dyDescent="0.2">
      <c r="A93" s="49" t="s">
        <v>102</v>
      </c>
      <c r="B93" s="47" t="s">
        <v>103</v>
      </c>
      <c r="C93" s="25"/>
      <c r="D93" s="25"/>
      <c r="E93" s="25"/>
      <c r="F93" s="11"/>
      <c r="G93" s="11"/>
    </row>
    <row r="94" spans="1:7" hidden="1" x14ac:dyDescent="0.2">
      <c r="A94" s="20">
        <v>55</v>
      </c>
      <c r="B94" s="47" t="s">
        <v>104</v>
      </c>
      <c r="C94" s="25">
        <f>+C95</f>
        <v>5000000</v>
      </c>
      <c r="D94" s="25"/>
      <c r="E94" s="19">
        <f>E95</f>
        <v>0</v>
      </c>
      <c r="F94" s="11"/>
      <c r="G94" s="11"/>
    </row>
    <row r="95" spans="1:7" hidden="1" x14ac:dyDescent="0.2">
      <c r="A95" s="20" t="s">
        <v>105</v>
      </c>
      <c r="B95" s="47" t="s">
        <v>106</v>
      </c>
      <c r="C95" s="25">
        <f>+C96</f>
        <v>5000000</v>
      </c>
      <c r="D95" s="25"/>
      <c r="E95" s="25">
        <f>E96</f>
        <v>0</v>
      </c>
      <c r="F95" s="11"/>
      <c r="G95" s="11"/>
    </row>
    <row r="96" spans="1:7" hidden="1" x14ac:dyDescent="0.2">
      <c r="A96" s="50" t="s">
        <v>107</v>
      </c>
      <c r="B96" s="51" t="s">
        <v>108</v>
      </c>
      <c r="C96" s="25">
        <v>5000000</v>
      </c>
      <c r="D96" s="25"/>
      <c r="E96" s="25"/>
      <c r="F96" s="11"/>
      <c r="G96" s="11"/>
    </row>
    <row r="97" spans="1:7" s="54" customFormat="1" ht="38.25" hidden="1" x14ac:dyDescent="0.2">
      <c r="A97" s="30">
        <v>58</v>
      </c>
      <c r="B97" s="52" t="s">
        <v>163</v>
      </c>
      <c r="C97" s="53"/>
      <c r="D97" s="53"/>
      <c r="E97" s="25">
        <f>E98</f>
        <v>0</v>
      </c>
      <c r="F97" s="11"/>
      <c r="G97" s="11"/>
    </row>
    <row r="98" spans="1:7" hidden="1" x14ac:dyDescent="0.2">
      <c r="A98" s="20" t="s">
        <v>164</v>
      </c>
      <c r="B98" s="47" t="s">
        <v>165</v>
      </c>
      <c r="C98" s="53"/>
      <c r="D98" s="53"/>
      <c r="E98" s="25">
        <f>E99+E100+E101</f>
        <v>0</v>
      </c>
      <c r="F98" s="11"/>
      <c r="G98" s="11"/>
    </row>
    <row r="99" spans="1:7" hidden="1" x14ac:dyDescent="0.2">
      <c r="A99" s="50" t="s">
        <v>166</v>
      </c>
      <c r="B99" s="51" t="s">
        <v>125</v>
      </c>
      <c r="C99" s="53"/>
      <c r="D99" s="53"/>
      <c r="E99" s="25"/>
      <c r="F99" s="11"/>
      <c r="G99" s="11"/>
    </row>
    <row r="100" spans="1:7" hidden="1" x14ac:dyDescent="0.2">
      <c r="A100" s="50" t="s">
        <v>167</v>
      </c>
      <c r="B100" s="51" t="s">
        <v>127</v>
      </c>
      <c r="C100" s="53"/>
      <c r="D100" s="53"/>
      <c r="E100" s="25"/>
      <c r="F100" s="11"/>
      <c r="G100" s="11"/>
    </row>
    <row r="101" spans="1:7" hidden="1" x14ac:dyDescent="0.2">
      <c r="A101" s="50" t="s">
        <v>168</v>
      </c>
      <c r="B101" s="51" t="s">
        <v>169</v>
      </c>
      <c r="C101" s="53"/>
      <c r="D101" s="53"/>
      <c r="E101" s="25"/>
      <c r="F101" s="11"/>
      <c r="G101" s="11"/>
    </row>
    <row r="102" spans="1:7" ht="25.5" hidden="1" x14ac:dyDescent="0.2">
      <c r="A102" s="20">
        <v>65</v>
      </c>
      <c r="B102" s="52" t="s">
        <v>137</v>
      </c>
      <c r="C102" s="53"/>
      <c r="D102" s="53"/>
      <c r="E102" s="25">
        <f>E103</f>
        <v>0</v>
      </c>
      <c r="F102" s="11"/>
      <c r="G102" s="11"/>
    </row>
    <row r="103" spans="1:7" hidden="1" x14ac:dyDescent="0.2">
      <c r="A103" s="50" t="s">
        <v>138</v>
      </c>
      <c r="B103" s="55" t="s">
        <v>137</v>
      </c>
      <c r="C103" s="53"/>
      <c r="D103" s="53"/>
      <c r="E103" s="25"/>
      <c r="F103" s="11"/>
      <c r="G103" s="11"/>
    </row>
    <row r="104" spans="1:7" ht="25.5" hidden="1" x14ac:dyDescent="0.2">
      <c r="A104" s="50" t="s">
        <v>170</v>
      </c>
      <c r="B104" s="55" t="s">
        <v>171</v>
      </c>
      <c r="C104" s="53"/>
      <c r="D104" s="53"/>
      <c r="E104" s="25"/>
      <c r="F104" s="11"/>
      <c r="G104" s="11"/>
    </row>
    <row r="105" spans="1:7" hidden="1" x14ac:dyDescent="0.2">
      <c r="A105" s="50">
        <v>70</v>
      </c>
      <c r="B105" s="56" t="s">
        <v>139</v>
      </c>
      <c r="C105" s="53"/>
      <c r="D105" s="53"/>
      <c r="E105" s="25">
        <f>E106</f>
        <v>0</v>
      </c>
      <c r="F105" s="11"/>
      <c r="G105" s="11"/>
    </row>
    <row r="106" spans="1:7" hidden="1" x14ac:dyDescent="0.2">
      <c r="A106" s="50">
        <v>71</v>
      </c>
      <c r="B106" s="57" t="s">
        <v>140</v>
      </c>
      <c r="C106" s="53"/>
      <c r="D106" s="53"/>
      <c r="E106" s="25">
        <f>E107+E112</f>
        <v>0</v>
      </c>
      <c r="F106" s="11"/>
      <c r="G106" s="11"/>
    </row>
    <row r="107" spans="1:7" hidden="1" x14ac:dyDescent="0.2">
      <c r="A107" s="50" t="s">
        <v>141</v>
      </c>
      <c r="B107" s="56" t="s">
        <v>142</v>
      </c>
      <c r="C107" s="53"/>
      <c r="D107" s="53"/>
      <c r="E107" s="25">
        <f>E108+E109+E110+E111</f>
        <v>0</v>
      </c>
      <c r="F107" s="11"/>
      <c r="G107" s="11"/>
    </row>
    <row r="108" spans="1:7" hidden="1" x14ac:dyDescent="0.2">
      <c r="A108" s="50" t="s">
        <v>143</v>
      </c>
      <c r="B108" s="57" t="s">
        <v>144</v>
      </c>
      <c r="C108" s="53"/>
      <c r="D108" s="53"/>
      <c r="E108" s="25"/>
      <c r="F108" s="11"/>
      <c r="G108" s="11"/>
    </row>
    <row r="109" spans="1:7" hidden="1" x14ac:dyDescent="0.2">
      <c r="A109" s="50" t="s">
        <v>145</v>
      </c>
      <c r="B109" s="52" t="s">
        <v>146</v>
      </c>
      <c r="C109" s="53"/>
      <c r="D109" s="53"/>
      <c r="E109" s="25"/>
      <c r="F109" s="11"/>
      <c r="G109" s="11"/>
    </row>
    <row r="110" spans="1:7" hidden="1" x14ac:dyDescent="0.2">
      <c r="A110" s="50" t="s">
        <v>147</v>
      </c>
      <c r="B110" s="57" t="s">
        <v>148</v>
      </c>
      <c r="C110" s="53"/>
      <c r="D110" s="53"/>
      <c r="E110" s="25"/>
      <c r="F110" s="11"/>
      <c r="G110" s="11"/>
    </row>
    <row r="111" spans="1:7" hidden="1" x14ac:dyDescent="0.2">
      <c r="A111" s="50" t="s">
        <v>149</v>
      </c>
      <c r="B111" s="56" t="s">
        <v>150</v>
      </c>
      <c r="C111" s="53"/>
      <c r="D111" s="53"/>
      <c r="E111" s="25"/>
      <c r="F111" s="11"/>
      <c r="G111" s="11"/>
    </row>
    <row r="112" spans="1:7" hidden="1" x14ac:dyDescent="0.2">
      <c r="A112" s="50" t="s">
        <v>151</v>
      </c>
      <c r="B112" s="57" t="s">
        <v>152</v>
      </c>
      <c r="C112" s="53"/>
      <c r="D112" s="53"/>
      <c r="E112" s="25"/>
      <c r="F112" s="11"/>
      <c r="G112" s="11"/>
    </row>
    <row r="113" spans="1:7" hidden="1" x14ac:dyDescent="0.2">
      <c r="A113" s="45" t="s">
        <v>172</v>
      </c>
      <c r="B113" s="58" t="s">
        <v>15</v>
      </c>
      <c r="C113" s="53"/>
      <c r="D113" s="53"/>
      <c r="E113" s="19">
        <f>E114+E117</f>
        <v>0</v>
      </c>
      <c r="F113" s="11"/>
      <c r="G113" s="11"/>
    </row>
    <row r="114" spans="1:7" hidden="1" x14ac:dyDescent="0.2">
      <c r="A114" s="18" t="s">
        <v>16</v>
      </c>
      <c r="B114" s="12" t="s">
        <v>17</v>
      </c>
      <c r="C114" s="53"/>
      <c r="D114" s="53"/>
      <c r="E114" s="25">
        <f>E115</f>
        <v>0</v>
      </c>
      <c r="F114" s="11"/>
      <c r="G114" s="11"/>
    </row>
    <row r="115" spans="1:7" hidden="1" x14ac:dyDescent="0.2">
      <c r="A115" s="20">
        <v>20</v>
      </c>
      <c r="B115" s="12" t="s">
        <v>45</v>
      </c>
      <c r="C115" s="53"/>
      <c r="D115" s="53"/>
      <c r="E115" s="25">
        <f>E116</f>
        <v>0</v>
      </c>
      <c r="F115" s="11"/>
      <c r="G115" s="11"/>
    </row>
    <row r="116" spans="1:7" hidden="1" x14ac:dyDescent="0.2">
      <c r="A116" s="50" t="s">
        <v>173</v>
      </c>
      <c r="B116" s="59" t="s">
        <v>174</v>
      </c>
      <c r="C116" s="53"/>
      <c r="D116" s="53"/>
      <c r="E116" s="25"/>
      <c r="F116" s="11"/>
      <c r="G116" s="11"/>
    </row>
    <row r="117" spans="1:7" hidden="1" x14ac:dyDescent="0.2">
      <c r="A117" s="60">
        <v>70</v>
      </c>
      <c r="B117" s="28" t="s">
        <v>139</v>
      </c>
      <c r="C117" s="53"/>
      <c r="D117" s="53"/>
      <c r="E117" s="25">
        <f>E118</f>
        <v>0</v>
      </c>
      <c r="F117" s="11"/>
      <c r="G117" s="11"/>
    </row>
    <row r="118" spans="1:7" hidden="1" x14ac:dyDescent="0.2">
      <c r="A118" s="60">
        <v>71</v>
      </c>
      <c r="B118" s="31" t="s">
        <v>140</v>
      </c>
      <c r="C118" s="53"/>
      <c r="D118" s="53"/>
      <c r="E118" s="25">
        <f>E119</f>
        <v>0</v>
      </c>
      <c r="F118" s="11"/>
      <c r="G118" s="11"/>
    </row>
    <row r="119" spans="1:7" hidden="1" x14ac:dyDescent="0.2">
      <c r="A119" s="60" t="s">
        <v>141</v>
      </c>
      <c r="B119" s="28" t="s">
        <v>142</v>
      </c>
      <c r="C119" s="53"/>
      <c r="D119" s="53"/>
      <c r="E119" s="25">
        <f>E120+E121+E122+E123</f>
        <v>0</v>
      </c>
      <c r="F119" s="11"/>
      <c r="G119" s="11"/>
    </row>
    <row r="120" spans="1:7" hidden="1" x14ac:dyDescent="0.2">
      <c r="A120" s="60" t="s">
        <v>143</v>
      </c>
      <c r="B120" s="31" t="s">
        <v>144</v>
      </c>
      <c r="C120" s="53"/>
      <c r="D120" s="53"/>
      <c r="E120" s="25"/>
      <c r="F120" s="11"/>
      <c r="G120" s="11"/>
    </row>
    <row r="121" spans="1:7" hidden="1" x14ac:dyDescent="0.2">
      <c r="A121" s="60" t="s">
        <v>145</v>
      </c>
      <c r="B121" s="41" t="s">
        <v>146</v>
      </c>
      <c r="C121" s="53"/>
      <c r="D121" s="53"/>
      <c r="E121" s="25"/>
      <c r="F121" s="11"/>
      <c r="G121" s="11"/>
    </row>
    <row r="122" spans="1:7" hidden="1" x14ac:dyDescent="0.2">
      <c r="A122" s="60" t="s">
        <v>147</v>
      </c>
      <c r="B122" s="31" t="s">
        <v>148</v>
      </c>
      <c r="C122" s="53"/>
      <c r="D122" s="53"/>
      <c r="E122" s="25"/>
      <c r="F122" s="11"/>
      <c r="G122" s="11"/>
    </row>
    <row r="123" spans="1:7" hidden="1" x14ac:dyDescent="0.2">
      <c r="A123" s="60" t="s">
        <v>149</v>
      </c>
      <c r="B123" s="28" t="s">
        <v>150</v>
      </c>
      <c r="C123" s="53"/>
      <c r="D123" s="53"/>
      <c r="E123" s="25"/>
      <c r="F123" s="11"/>
      <c r="G123" s="11"/>
    </row>
    <row r="124" spans="1:7" hidden="1" x14ac:dyDescent="0.2">
      <c r="A124" s="60" t="s">
        <v>151</v>
      </c>
      <c r="B124" s="31" t="s">
        <v>152</v>
      </c>
      <c r="C124" s="53"/>
      <c r="D124" s="53"/>
      <c r="E124" s="25"/>
      <c r="F124" s="11"/>
      <c r="G124" s="11"/>
    </row>
    <row r="125" spans="1:7" hidden="1" x14ac:dyDescent="0.2">
      <c r="A125" s="45" t="s">
        <v>175</v>
      </c>
      <c r="B125" s="58" t="s">
        <v>15</v>
      </c>
      <c r="C125" s="53"/>
      <c r="D125" s="53"/>
      <c r="E125" s="19">
        <f>E126</f>
        <v>0</v>
      </c>
      <c r="F125" s="11"/>
      <c r="G125" s="11"/>
    </row>
    <row r="126" spans="1:7" hidden="1" x14ac:dyDescent="0.2">
      <c r="A126" s="18" t="s">
        <v>16</v>
      </c>
      <c r="B126" s="12" t="s">
        <v>17</v>
      </c>
      <c r="C126" s="53"/>
      <c r="D126" s="53"/>
      <c r="E126" s="25">
        <f>E127</f>
        <v>0</v>
      </c>
      <c r="F126" s="11"/>
      <c r="G126" s="11"/>
    </row>
    <row r="127" spans="1:7" hidden="1" x14ac:dyDescent="0.2">
      <c r="A127" s="20">
        <v>55</v>
      </c>
      <c r="B127" s="12" t="s">
        <v>104</v>
      </c>
      <c r="C127" s="53"/>
      <c r="D127" s="53"/>
      <c r="E127" s="25">
        <f>E128</f>
        <v>0</v>
      </c>
      <c r="F127" s="11"/>
      <c r="G127" s="11"/>
    </row>
    <row r="128" spans="1:7" hidden="1" x14ac:dyDescent="0.2">
      <c r="A128" s="20" t="s">
        <v>105</v>
      </c>
      <c r="B128" s="12" t="s">
        <v>106</v>
      </c>
      <c r="C128" s="53"/>
      <c r="D128" s="53"/>
      <c r="E128" s="25">
        <f>SUM(E129:E133)</f>
        <v>0</v>
      </c>
      <c r="F128" s="11"/>
      <c r="G128" s="11"/>
    </row>
    <row r="129" spans="1:7" hidden="1" x14ac:dyDescent="0.2">
      <c r="A129" s="60" t="s">
        <v>107</v>
      </c>
      <c r="B129" s="61" t="s">
        <v>108</v>
      </c>
      <c r="C129" s="53"/>
      <c r="D129" s="53"/>
      <c r="E129" s="25"/>
      <c r="F129" s="11"/>
      <c r="G129" s="11"/>
    </row>
    <row r="130" spans="1:7" hidden="1" x14ac:dyDescent="0.2">
      <c r="A130" s="60" t="s">
        <v>109</v>
      </c>
      <c r="B130" s="61" t="s">
        <v>176</v>
      </c>
      <c r="C130" s="53"/>
      <c r="D130" s="53"/>
      <c r="E130" s="25"/>
      <c r="F130" s="11"/>
      <c r="G130" s="11"/>
    </row>
    <row r="131" spans="1:7" s="26" customFormat="1" hidden="1" x14ac:dyDescent="0.2">
      <c r="A131" s="23" t="s">
        <v>177</v>
      </c>
      <c r="B131" s="31" t="s">
        <v>178</v>
      </c>
      <c r="C131" s="53"/>
      <c r="D131" s="53"/>
      <c r="E131" s="25"/>
      <c r="F131" s="11"/>
      <c r="G131" s="11"/>
    </row>
    <row r="132" spans="1:7" hidden="1" x14ac:dyDescent="0.2">
      <c r="A132" s="60" t="s">
        <v>111</v>
      </c>
      <c r="B132" s="61" t="s">
        <v>112</v>
      </c>
      <c r="C132" s="53"/>
      <c r="D132" s="53"/>
      <c r="E132" s="25"/>
      <c r="F132" s="11"/>
      <c r="G132" s="11"/>
    </row>
    <row r="133" spans="1:7" hidden="1" x14ac:dyDescent="0.2">
      <c r="A133" s="60" t="s">
        <v>113</v>
      </c>
      <c r="B133" s="61" t="s">
        <v>114</v>
      </c>
      <c r="C133" s="53"/>
      <c r="D133" s="53"/>
      <c r="E133" s="25"/>
      <c r="F133" s="11"/>
      <c r="G133" s="11"/>
    </row>
    <row r="134" spans="1:7" hidden="1" x14ac:dyDescent="0.2">
      <c r="A134" s="62" t="s">
        <v>179</v>
      </c>
      <c r="B134" s="58" t="s">
        <v>15</v>
      </c>
      <c r="C134" s="63">
        <f>C136+C142</f>
        <v>0</v>
      </c>
      <c r="D134" s="53"/>
      <c r="E134" s="19">
        <f>E136+E142</f>
        <v>0</v>
      </c>
      <c r="F134" s="11"/>
      <c r="G134" s="11"/>
    </row>
    <row r="135" spans="1:7" hidden="1" x14ac:dyDescent="0.2">
      <c r="A135" s="18" t="s">
        <v>16</v>
      </c>
      <c r="B135" s="12" t="s">
        <v>17</v>
      </c>
      <c r="C135" s="53"/>
      <c r="D135" s="53"/>
      <c r="E135" s="19">
        <f>E136</f>
        <v>0</v>
      </c>
      <c r="F135" s="11"/>
      <c r="G135" s="11"/>
    </row>
    <row r="136" spans="1:7" hidden="1" x14ac:dyDescent="0.2">
      <c r="A136" s="20">
        <v>55</v>
      </c>
      <c r="B136" s="12" t="s">
        <v>104</v>
      </c>
      <c r="C136" s="53"/>
      <c r="D136" s="53"/>
      <c r="E136" s="19">
        <f>E137</f>
        <v>0</v>
      </c>
      <c r="F136" s="11"/>
      <c r="G136" s="11"/>
    </row>
    <row r="137" spans="1:7" hidden="1" x14ac:dyDescent="0.2">
      <c r="A137" s="20" t="s">
        <v>105</v>
      </c>
      <c r="B137" s="12" t="s">
        <v>106</v>
      </c>
      <c r="C137" s="53"/>
      <c r="D137" s="53"/>
      <c r="E137" s="19">
        <f>SUM(E138:E141)</f>
        <v>0</v>
      </c>
      <c r="F137" s="11"/>
      <c r="G137" s="11"/>
    </row>
    <row r="138" spans="1:7" hidden="1" x14ac:dyDescent="0.2">
      <c r="A138" s="60" t="s">
        <v>107</v>
      </c>
      <c r="B138" s="61" t="s">
        <v>108</v>
      </c>
      <c r="C138" s="53"/>
      <c r="D138" s="53"/>
      <c r="E138" s="25"/>
      <c r="F138" s="11"/>
      <c r="G138" s="11"/>
    </row>
    <row r="139" spans="1:7" hidden="1" x14ac:dyDescent="0.2">
      <c r="A139" s="60" t="s">
        <v>109</v>
      </c>
      <c r="B139" s="61" t="s">
        <v>176</v>
      </c>
      <c r="C139" s="53"/>
      <c r="D139" s="53"/>
      <c r="E139" s="25"/>
      <c r="F139" s="11"/>
      <c r="G139" s="11"/>
    </row>
    <row r="140" spans="1:7" hidden="1" x14ac:dyDescent="0.2">
      <c r="A140" s="60" t="s">
        <v>111</v>
      </c>
      <c r="B140" s="61" t="s">
        <v>112</v>
      </c>
      <c r="C140" s="53"/>
      <c r="D140" s="53"/>
      <c r="E140" s="25"/>
      <c r="F140" s="11"/>
      <c r="G140" s="11"/>
    </row>
    <row r="141" spans="1:7" hidden="1" x14ac:dyDescent="0.2">
      <c r="A141" s="60" t="s">
        <v>113</v>
      </c>
      <c r="B141" s="61" t="s">
        <v>114</v>
      </c>
      <c r="C141" s="53"/>
      <c r="D141" s="53"/>
      <c r="E141" s="25"/>
      <c r="F141" s="11"/>
      <c r="G141" s="11"/>
    </row>
    <row r="142" spans="1:7" hidden="1" x14ac:dyDescent="0.2">
      <c r="A142" s="60">
        <v>70</v>
      </c>
      <c r="B142" s="28" t="s">
        <v>139</v>
      </c>
      <c r="C142" s="53"/>
      <c r="D142" s="53"/>
      <c r="E142" s="19">
        <f>E143</f>
        <v>0</v>
      </c>
      <c r="F142" s="11"/>
      <c r="G142" s="11"/>
    </row>
    <row r="143" spans="1:7" hidden="1" x14ac:dyDescent="0.2">
      <c r="A143" s="60">
        <v>71</v>
      </c>
      <c r="B143" s="31" t="s">
        <v>140</v>
      </c>
      <c r="C143" s="53"/>
      <c r="D143" s="53"/>
      <c r="E143" s="25">
        <f>E144+E149</f>
        <v>0</v>
      </c>
      <c r="F143" s="11"/>
      <c r="G143" s="11"/>
    </row>
    <row r="144" spans="1:7" hidden="1" x14ac:dyDescent="0.2">
      <c r="A144" s="60" t="s">
        <v>141</v>
      </c>
      <c r="B144" s="28" t="s">
        <v>142</v>
      </c>
      <c r="C144" s="53"/>
      <c r="D144" s="53"/>
      <c r="E144" s="25">
        <f>SUM(E145:E148)</f>
        <v>0</v>
      </c>
      <c r="F144" s="11"/>
      <c r="G144" s="11"/>
    </row>
    <row r="145" spans="1:7" s="26" customFormat="1" hidden="1" x14ac:dyDescent="0.2">
      <c r="A145" s="23" t="s">
        <v>143</v>
      </c>
      <c r="B145" s="31" t="s">
        <v>144</v>
      </c>
      <c r="C145" s="53"/>
      <c r="D145" s="53"/>
      <c r="E145" s="25"/>
      <c r="F145" s="11"/>
      <c r="G145" s="11"/>
    </row>
    <row r="146" spans="1:7" s="26" customFormat="1" hidden="1" x14ac:dyDescent="0.2">
      <c r="A146" s="23" t="s">
        <v>145</v>
      </c>
      <c r="B146" s="31" t="s">
        <v>146</v>
      </c>
      <c r="C146" s="53"/>
      <c r="D146" s="53"/>
      <c r="E146" s="25"/>
      <c r="F146" s="11"/>
      <c r="G146" s="11"/>
    </row>
    <row r="147" spans="1:7" s="26" customFormat="1" hidden="1" x14ac:dyDescent="0.2">
      <c r="A147" s="23" t="s">
        <v>147</v>
      </c>
      <c r="B147" s="31" t="s">
        <v>148</v>
      </c>
      <c r="C147" s="53"/>
      <c r="D147" s="53"/>
      <c r="E147" s="25"/>
      <c r="F147" s="11"/>
      <c r="G147" s="11"/>
    </row>
    <row r="148" spans="1:7" s="26" customFormat="1" hidden="1" x14ac:dyDescent="0.2">
      <c r="A148" s="23" t="s">
        <v>149</v>
      </c>
      <c r="B148" s="31" t="s">
        <v>150</v>
      </c>
      <c r="C148" s="64"/>
      <c r="D148" s="64"/>
      <c r="E148" s="25"/>
      <c r="F148" s="11"/>
      <c r="G148" s="11"/>
    </row>
    <row r="149" spans="1:7" s="26" customFormat="1" hidden="1" x14ac:dyDescent="0.2">
      <c r="A149" s="23" t="s">
        <v>151</v>
      </c>
      <c r="B149" s="31" t="s">
        <v>152</v>
      </c>
      <c r="C149" s="64"/>
      <c r="D149" s="64"/>
      <c r="E149" s="25"/>
      <c r="F149" s="11"/>
      <c r="G149" s="11"/>
    </row>
    <row r="150" spans="1:7" s="26" customFormat="1" hidden="1" x14ac:dyDescent="0.2">
      <c r="A150" s="65" t="s">
        <v>180</v>
      </c>
      <c r="C150" s="66"/>
      <c r="D150" s="66"/>
      <c r="E150" s="67"/>
      <c r="F150" s="11"/>
      <c r="G150" s="11"/>
    </row>
    <row r="151" spans="1:7" s="26" customFormat="1" ht="25.5" x14ac:dyDescent="0.2">
      <c r="A151" s="68" t="s">
        <v>181</v>
      </c>
      <c r="B151" s="41" t="s">
        <v>182</v>
      </c>
      <c r="C151" s="64"/>
      <c r="D151" s="64"/>
      <c r="E151" s="69">
        <v>0</v>
      </c>
      <c r="F151" s="11"/>
      <c r="G151" s="11"/>
    </row>
  </sheetData>
  <mergeCells count="3">
    <mergeCell ref="A1:B1"/>
    <mergeCell ref="A4:G4"/>
    <mergeCell ref="C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2017-10-17T09:23:38Z</dcterms:created>
  <dcterms:modified xsi:type="dcterms:W3CDTF">2017-10-17T09:53:08Z</dcterms:modified>
</cp:coreProperties>
</file>