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0" yWindow="0" windowWidth="23040" windowHeight="9060"/>
  </bookViews>
  <sheets>
    <sheet name="Anexa 1 la HG ANAR" sheetId="23" r:id="rId1"/>
  </sheets>
  <calcPr calcId="162913"/>
</workbook>
</file>

<file path=xl/calcChain.xml><?xml version="1.0" encoding="utf-8"?>
<calcChain xmlns="http://schemas.openxmlformats.org/spreadsheetml/2006/main">
  <c r="D33" i="23" l="1"/>
  <c r="D28" i="23"/>
  <c r="D161" i="23"/>
  <c r="D162" i="23"/>
  <c r="D164" i="23"/>
  <c r="D180" i="23"/>
  <c r="D179" i="23" s="1"/>
  <c r="D174" i="23"/>
  <c r="D172" i="23"/>
  <c r="D171" i="23" s="1"/>
  <c r="D170" i="23" s="1"/>
  <c r="D167" i="23"/>
  <c r="D166" i="23" s="1"/>
  <c r="D165" i="23" s="1"/>
  <c r="D163" i="23"/>
  <c r="D57" i="23" s="1"/>
  <c r="D157" i="23"/>
  <c r="D156" i="23" s="1"/>
  <c r="D147" i="23"/>
  <c r="D143" i="23"/>
  <c r="D142" i="23" s="1"/>
  <c r="D139" i="23"/>
  <c r="D136" i="23"/>
  <c r="D132" i="23"/>
  <c r="D129" i="23"/>
  <c r="D125" i="23"/>
  <c r="D117" i="23"/>
  <c r="D114" i="23"/>
  <c r="D103" i="23"/>
  <c r="D99" i="23"/>
  <c r="D94" i="23"/>
  <c r="D92" i="23"/>
  <c r="D80" i="23"/>
  <c r="D73" i="23"/>
  <c r="D71" i="23"/>
  <c r="D64" i="23"/>
  <c r="D63" i="23" s="1"/>
  <c r="D48" i="23"/>
  <c r="D46" i="23"/>
  <c r="D44" i="23"/>
  <c r="D41" i="23"/>
  <c r="D37" i="23"/>
  <c r="D35" i="23"/>
  <c r="D29" i="23"/>
  <c r="D26" i="23" s="1"/>
  <c r="D25" i="23" s="1"/>
  <c r="D21" i="23"/>
  <c r="D19" i="23" s="1"/>
  <c r="D17" i="23"/>
  <c r="D15" i="23"/>
  <c r="D160" i="23" l="1"/>
  <c r="D159" i="23" s="1"/>
  <c r="D155" i="23" s="1"/>
  <c r="D154" i="23" s="1"/>
  <c r="D131" i="23"/>
  <c r="D79" i="23"/>
  <c r="D53" i="23" s="1"/>
  <c r="D14" i="23"/>
  <c r="D34" i="23"/>
  <c r="D43" i="23"/>
  <c r="D24" i="23" s="1"/>
  <c r="D56" i="23"/>
  <c r="D178" i="23"/>
  <c r="D55" i="23"/>
  <c r="D13" i="23"/>
  <c r="D124" i="23"/>
  <c r="D146" i="23"/>
  <c r="D52" i="23"/>
  <c r="D62" i="23" l="1"/>
  <c r="D145" i="23"/>
  <c r="D177" i="23"/>
  <c r="D54" i="23"/>
  <c r="D51" i="23" s="1"/>
  <c r="D153" i="23"/>
  <c r="D12" i="23"/>
  <c r="D61" i="23" l="1"/>
  <c r="D60" i="23" s="1"/>
  <c r="D59" i="23" s="1"/>
  <c r="D176" i="23"/>
  <c r="D58" i="23"/>
  <c r="D50" i="23" s="1"/>
  <c r="D182" i="23" l="1"/>
</calcChain>
</file>

<file path=xl/sharedStrings.xml><?xml version="1.0" encoding="utf-8"?>
<sst xmlns="http://schemas.openxmlformats.org/spreadsheetml/2006/main" count="463" uniqueCount="269">
  <si>
    <t>Cap Sub Parag</t>
  </si>
  <si>
    <t>Titlu Art Al</t>
  </si>
  <si>
    <t>Denumire indicator</t>
  </si>
  <si>
    <t>TOTAL VENITURI</t>
  </si>
  <si>
    <t>I. VENITURI CURENTE</t>
  </si>
  <si>
    <t>C1  VÂNZĂRI DE BUNURI ŞI SERVICII</t>
  </si>
  <si>
    <t>33 10</t>
  </si>
  <si>
    <t>Venituri din prestări de servicii şi alte activităţi</t>
  </si>
  <si>
    <t>33 10 08</t>
  </si>
  <si>
    <t xml:space="preserve">   Venituri din prestări de servicii</t>
  </si>
  <si>
    <t>35 10</t>
  </si>
  <si>
    <t>Amenzi, penalităţi şi confiscări</t>
  </si>
  <si>
    <t xml:space="preserve">35 10 50 </t>
  </si>
  <si>
    <t xml:space="preserve">   Alte amenzi, penalităţi şi confiscări</t>
  </si>
  <si>
    <t>36 10</t>
  </si>
  <si>
    <t>Diverse venituri</t>
  </si>
  <si>
    <t>36 10 50</t>
  </si>
  <si>
    <t xml:space="preserve">   Alte venituri, din care:</t>
  </si>
  <si>
    <t>Prestări servicii pentru finanţarea acţiunilor în domeniul apelor (Hidrologie)</t>
  </si>
  <si>
    <t>Veniturile comisiilor teritoriale privind siguranţa barajelor</t>
  </si>
  <si>
    <t>IV. SUBVENŢII</t>
  </si>
  <si>
    <t>42 10</t>
  </si>
  <si>
    <t>Subvenţii de la bugetul de stat</t>
  </si>
  <si>
    <t>42 10 38</t>
  </si>
  <si>
    <t>Subvenţii de la bugetul de stat pentru instituţii şi servicii publice sau activităţi finanţate integral din venituri proprii</t>
  </si>
  <si>
    <t>Transferuri curente pentru prevenirea şi combaterea inundaţiilor (stoc de apărare)</t>
  </si>
  <si>
    <t>Credite externe pentru investiţii (BDCE V)</t>
  </si>
  <si>
    <t>Alocaţii bugetare pentru investiţii</t>
  </si>
  <si>
    <t>Construcţii</t>
  </si>
  <si>
    <t>Alte active fixe</t>
  </si>
  <si>
    <t>Alte cheltuieli cu bunuri şi servicii</t>
  </si>
  <si>
    <t>42 10 39</t>
  </si>
  <si>
    <t xml:space="preserve">Subvenţii de la bugetul de stat către instituţii publice finantaţe parţial sau integral din venituri proprii pentru proiecte finantaţe din FEN postaderare </t>
  </si>
  <si>
    <t>45 10</t>
  </si>
  <si>
    <t>Sume primite de la UE/alti donatori în contul plăţilor efectuate şi prefinanţări</t>
  </si>
  <si>
    <t>45 10 15</t>
  </si>
  <si>
    <t>Programe comunitare finanţate în perioada  2007-2013</t>
  </si>
  <si>
    <t>45 10 15 01</t>
  </si>
  <si>
    <t>Sume primite în contul plăţilor efectuate în anul  curent</t>
  </si>
  <si>
    <t>45 10 15 02</t>
  </si>
  <si>
    <t>Sume primite în contul plăţilor efectuate în anii anteriori</t>
  </si>
  <si>
    <t>45 10 15 03</t>
  </si>
  <si>
    <t>Prefinanţare</t>
  </si>
  <si>
    <t>45 10 16</t>
  </si>
  <si>
    <t>Alte facilităţi şi instrumente postaderare</t>
  </si>
  <si>
    <t>45 10 16 01</t>
  </si>
  <si>
    <t>Sume primite în contul plăţilor efectuate în anul curent</t>
  </si>
  <si>
    <t>48 10</t>
  </si>
  <si>
    <t>Sume primite de la UE/alti donatori în contul plăţilor efectuate şi prefinanţări aferente cadrului financiar 2014-2020</t>
  </si>
  <si>
    <t>48 10 01</t>
  </si>
  <si>
    <t>Fondul European de Dezvoltare Regională (FEDR)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</si>
  <si>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</si>
  <si>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</si>
  <si>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</si>
  <si>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</si>
  <si>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</si>
  <si>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</si>
  <si>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</si>
  <si>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</si>
  <si>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</si>
  <si>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</si>
  <si>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</si>
  <si>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BUNURI ŞI SERVICII</t>
  </si>
  <si>
    <t>PROIECTE CU FINANŢARE DIN FONDURI EXTERNE NERAMBURSABILE (FEN) POSTADERARE</t>
  </si>
  <si>
    <t>58</t>
  </si>
  <si>
    <t>PROIECTE CU FINANŢARE DIN FONDURI EXTERNE NERAMBURSABILE AFERENTE CADRULUI  FINANCIAR 2014-2020</t>
  </si>
  <si>
    <t>59</t>
  </si>
  <si>
    <t>ALTE CHELTUIELI</t>
  </si>
  <si>
    <t>CHELTUIELI AFERENTE PROGRAMELOR CU FINANŢARE RAMBURSABILĂ</t>
  </si>
  <si>
    <t>CHELTUIELI DE CAPITAL</t>
  </si>
  <si>
    <t>TOTAL CHELTUIELI (I+II+III)</t>
  </si>
  <si>
    <t>I. CHELTUIELI DIN SURSE PROPRII</t>
  </si>
  <si>
    <t>70 10</t>
  </si>
  <si>
    <t>Cap. Locuinţe, servicii şi dezvoltare publică</t>
  </si>
  <si>
    <t>10 01</t>
  </si>
  <si>
    <t>Cheltuieli salariale în bani</t>
  </si>
  <si>
    <t>10 01 01</t>
  </si>
  <si>
    <t>Salarii de bază</t>
  </si>
  <si>
    <t>10 01 06</t>
  </si>
  <si>
    <t>Alte sporuri</t>
  </si>
  <si>
    <t>10 01 12</t>
  </si>
  <si>
    <t>Indemnizaţii plătite unor persoane din afara unităţii</t>
  </si>
  <si>
    <t>10 01 13</t>
  </si>
  <si>
    <t>Indemnizaţii de delegare</t>
  </si>
  <si>
    <t>10 01 14</t>
  </si>
  <si>
    <t>Indemnizaţii de detaşare</t>
  </si>
  <si>
    <t>10 01 30</t>
  </si>
  <si>
    <t>Alte drepturi salariale în bani</t>
  </si>
  <si>
    <t>10 02</t>
  </si>
  <si>
    <t>Cheltuieli salariale în natură</t>
  </si>
  <si>
    <t>10 02 01</t>
  </si>
  <si>
    <t xml:space="preserve">Tichete de masă </t>
  </si>
  <si>
    <t>10 03</t>
  </si>
  <si>
    <t xml:space="preserve">   Contribuţii</t>
  </si>
  <si>
    <t>10 03 01</t>
  </si>
  <si>
    <t xml:space="preserve">Contribuţii de asigurări sociale de stat 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</si>
  <si>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</si>
  <si>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</si>
  <si>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</si>
  <si>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</si>
  <si>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</si>
  <si>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 xml:space="preserve">Contribuţii pentru asigurări de accidente de muncă şi boli profesionale </t>
  </si>
  <si>
    <t>10 03 06</t>
  </si>
  <si>
    <t xml:space="preserve">Contribuţii pentru concedii şi indemnizaţii </t>
  </si>
  <si>
    <t xml:space="preserve">   BUNURI ŞI SERVICII</t>
  </si>
  <si>
    <t>20 01</t>
  </si>
  <si>
    <t>Bunuri şi servicii</t>
  </si>
  <si>
    <t>20 01 01</t>
  </si>
  <si>
    <t>Furnituri de birou</t>
  </si>
  <si>
    <t>20 01 02</t>
  </si>
  <si>
    <t>Materiale pentru curăţenie</t>
  </si>
  <si>
    <t>20 01 03</t>
  </si>
  <si>
    <t>Încălzit, iluminat şi forţă motrică</t>
  </si>
  <si>
    <t>20 01 04</t>
  </si>
  <si>
    <t>Apă, canal şi salubritate</t>
  </si>
  <si>
    <t>20 01 05</t>
  </si>
  <si>
    <t>Carburanţi şi lubrifianţi</t>
  </si>
  <si>
    <t>20 01 06</t>
  </si>
  <si>
    <t>Piese de schimb</t>
  </si>
  <si>
    <t>20 01 07</t>
  </si>
  <si>
    <t>Transport</t>
  </si>
  <si>
    <t>20 01 08</t>
  </si>
  <si>
    <t>Poştă, telecomunicaţii, radio, tv, internet</t>
  </si>
  <si>
    <t>20 01 09</t>
  </si>
  <si>
    <t>Materiale şi prestări de servicii cu caracter funcţional</t>
  </si>
  <si>
    <t>20 01 30</t>
  </si>
  <si>
    <t>Alte bunuri şi servicii pentru întreţinere şi funcţionare</t>
  </si>
  <si>
    <t>20 02 00</t>
  </si>
  <si>
    <t>Reparaţii curente</t>
  </si>
  <si>
    <t>20 03</t>
  </si>
  <si>
    <t xml:space="preserve"> Hrană</t>
  </si>
  <si>
    <t>20 03 01</t>
  </si>
  <si>
    <t>Hrană pentru oameni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</si>
  <si>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</si>
  <si>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</si>
  <si>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</si>
  <si>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</si>
  <si>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</si>
  <si>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</si>
  <si>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</si>
  <si>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</si>
  <si>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</si>
  <si>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Dezinfectanţi</t>
  </si>
  <si>
    <t>20 05</t>
  </si>
  <si>
    <t>Bunuri de natura obiectelor de inventar</t>
  </si>
  <si>
    <t>20 05 01</t>
  </si>
  <si>
    <t>Uniforme şi echipament</t>
  </si>
  <si>
    <t>20 05 03</t>
  </si>
  <si>
    <t>Lenjerie şi accesorii de pat</t>
  </si>
  <si>
    <t>20 05 30</t>
  </si>
  <si>
    <t>Alte obiecte de inventar</t>
  </si>
  <si>
    <t>20 06</t>
  </si>
  <si>
    <t>Deplasări, detaşări, transferări</t>
  </si>
  <si>
    <t>20 06 01</t>
  </si>
  <si>
    <t xml:space="preserve">     Deplasări interne, detaşări, transferări</t>
  </si>
  <si>
    <t>20 06 02</t>
  </si>
  <si>
    <t xml:space="preserve">     Deplasări în străinătate</t>
  </si>
  <si>
    <t>20 09 00</t>
  </si>
  <si>
    <t>Materiale de laborator</t>
  </si>
  <si>
    <t>20 11 00</t>
  </si>
  <si>
    <t>Cărţi,  publicaţii  şi materiale documentare</t>
  </si>
  <si>
    <t>20 12 00</t>
  </si>
  <si>
    <t>Consultanţă şi expertiză</t>
  </si>
  <si>
    <t>20 13 00</t>
  </si>
  <si>
    <t>Pregătire profesională</t>
  </si>
  <si>
    <t>20 14 00</t>
  </si>
  <si>
    <t>Protecţia muncii</t>
  </si>
  <si>
    <t>20 16 00</t>
  </si>
  <si>
    <t>Studii şi cercetări</t>
  </si>
  <si>
    <t>20 22 00</t>
  </si>
  <si>
    <t>Finanţarea acţiunilor din domeniul apelor</t>
  </si>
  <si>
    <t>20 23 00</t>
  </si>
  <si>
    <t>Prevenirea şi combaterea inundaţiilor şi îngheţurilor</t>
  </si>
  <si>
    <t>20 24</t>
  </si>
  <si>
    <t>Comisioane şi alte costuri aferente împrumuturilor</t>
  </si>
  <si>
    <t>20 24 02</t>
  </si>
  <si>
    <t>Comisioane şi alte costuri aferente împrumuturilor interne</t>
  </si>
  <si>
    <t>20 25 00</t>
  </si>
  <si>
    <t>Cheltuieli judiciare şi extrajudiciare derivate din actiuni în reprezentarea intereselor statului, potrivit dispoziţiilor legale</t>
  </si>
  <si>
    <t>20 30</t>
  </si>
  <si>
    <t>Alte cheltuieli</t>
  </si>
  <si>
    <t>20 30 01</t>
  </si>
  <si>
    <t>Reclamă şi publicitate</t>
  </si>
  <si>
    <t>20 30 02</t>
  </si>
  <si>
    <t>Protocol şi reprezentare</t>
  </si>
  <si>
    <t>20 30 03</t>
  </si>
  <si>
    <t>Prime de asigurare non-viaţă</t>
  </si>
  <si>
    <t>20 30 04</t>
  </si>
  <si>
    <t>Chirii</t>
  </si>
  <si>
    <t>20 30 09</t>
  </si>
  <si>
    <t>Executarea silită a creanţelor bugetare</t>
  </si>
  <si>
    <t>20 30 30</t>
  </si>
  <si>
    <t>56</t>
  </si>
  <si>
    <t>56 03</t>
  </si>
  <si>
    <t>Programe din fondul de coeziune (FC)</t>
  </si>
  <si>
    <t>56 03 01</t>
  </si>
  <si>
    <t>Finanţare naţională</t>
  </si>
  <si>
    <t>56 03 02</t>
  </si>
  <si>
    <t>Finanţare externă nerambursabilă</t>
  </si>
  <si>
    <t>56 03 03</t>
  </si>
  <si>
    <t>Cheltuieli neeligibile</t>
  </si>
  <si>
    <t>56 17</t>
  </si>
  <si>
    <t>MECANISMUL FINANCIAR SEE</t>
  </si>
  <si>
    <t>56 17 03</t>
  </si>
  <si>
    <t>58 01</t>
  </si>
  <si>
    <t>Programe din Fondul European de Dezvoltare Regională (FEDR)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</si>
  <si>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</si>
  <si>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</si>
  <si>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</si>
  <si>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</si>
  <si>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</si>
  <si>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</si>
  <si>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</si>
  <si>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</si>
  <si>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</si>
  <si>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</si>
  <si>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</si>
  <si>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Despăgubiri civile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</si>
  <si>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</si>
  <si>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</si>
  <si>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</si>
  <si>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</si>
  <si>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</si>
  <si>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</si>
  <si>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</si>
  <si>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</si>
  <si>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</si>
  <si>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</si>
  <si>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</si>
  <si>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</si>
  <si>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</si>
  <si>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 xml:space="preserve">Alte  active fixe  </t>
  </si>
  <si>
    <t>71 03</t>
  </si>
  <si>
    <t>Reparaţii capitale aferente activelor fixe</t>
  </si>
  <si>
    <t>II. CHELTUIELI DIN BUGETUL DE STAT, total din care:</t>
  </si>
  <si>
    <t>20</t>
  </si>
  <si>
    <t>PROIECTE CU FINANŢARE DIN FONDURI EXTERNE NERAMBURSABILE AFERENTE CADRULUI FINANCIAR 2014-2020</t>
  </si>
  <si>
    <t>58 03</t>
  </si>
  <si>
    <t>58 03 01</t>
  </si>
  <si>
    <t>58 03 02</t>
  </si>
  <si>
    <t>65</t>
  </si>
  <si>
    <t>65 01 00</t>
  </si>
  <si>
    <t>Cheltuieli aferente programelor cu finanţare rambursabilă  (BDCE V)</t>
  </si>
  <si>
    <t>80 01 30</t>
  </si>
  <si>
    <t>80 10</t>
  </si>
  <si>
    <t>Cap. Acţiuni generale economice, comerciale şi de muncă</t>
  </si>
  <si>
    <t xml:space="preserve">Prevenirea şi combaterea inundaţiilor şi îngheţurilor </t>
  </si>
  <si>
    <t>71.01.02</t>
  </si>
  <si>
    <t>Maşini, echipamente şi mijloace de transport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</si>
  <si>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</si>
  <si>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</si>
  <si>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</si>
  <si>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</si>
  <si>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</si>
  <si>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</si>
  <si>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</si>
  <si>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36 10 04</t>
  </si>
  <si>
    <t>Venituri din productia riscurilor asigurate</t>
  </si>
  <si>
    <t>Fondul European de Dezvoltare Regională (FEDR) 2007-2013</t>
  </si>
  <si>
    <t>45 10 01</t>
  </si>
  <si>
    <t>45 10 01 02</t>
  </si>
  <si>
    <t>BUGETUL DE VENITURI ŞI CHELTUIELI  RECTIFICAT PE ANUL 2017</t>
  </si>
  <si>
    <t>- MII LEI -</t>
  </si>
  <si>
    <t>PROGRAM PROPUS PENTRU RECTIFICARE 2017</t>
  </si>
  <si>
    <t>Anexa nr. 1</t>
  </si>
  <si>
    <t>*) Deficitul va fi acoperit din excedentul anilor anteriori, astfel:</t>
  </si>
  <si>
    <t>Deficit an 2016     =   42.634 mii lei</t>
  </si>
  <si>
    <t>Excedent an 2014 = 359.092 mii lei</t>
  </si>
  <si>
    <t>Excedent an 2015 = 310.854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</si>
</sst>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1"/>
      <name val="Arial Black"/>
      <family val="2"/>
    </font>
    <font>
      <sz val="1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 wrapText="1"/>
    </xf>
    <xf numFmtId="49" fontId="9" fillId="0" borderId="0" xfId="1" applyNumberFormat="1" applyFont="1" applyFill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top"/>
    </xf>
    <xf numFmtId="3" fontId="12" fillId="3" borderId="1" xfId="1" applyNumberFormat="1" applyFont="1" applyFill="1" applyBorder="1" applyAlignment="1" applyProtection="1">
      <alignment horizontal="center" vertical="top" wrapText="1"/>
    </xf>
    <xf numFmtId="3" fontId="12" fillId="3" borderId="1" xfId="1" applyNumberFormat="1" applyFont="1" applyFill="1" applyBorder="1" applyAlignment="1" applyProtection="1">
      <alignment horizontal="right" vertical="top" wrapText="1"/>
    </xf>
    <xf numFmtId="49" fontId="10" fillId="4" borderId="1" xfId="0" applyNumberFormat="1" applyFont="1" applyFill="1" applyBorder="1" applyAlignment="1" applyProtection="1">
      <alignment horizontal="center" vertical="top"/>
    </xf>
    <xf numFmtId="3" fontId="12" fillId="4" borderId="1" xfId="1" applyNumberFormat="1" applyFont="1" applyFill="1" applyBorder="1" applyAlignment="1" applyProtection="1">
      <alignment horizontal="left" vertical="top" wrapText="1"/>
    </xf>
    <xf numFmtId="3" fontId="12" fillId="4" borderId="1" xfId="1" applyNumberFormat="1" applyFont="1" applyFill="1" applyBorder="1" applyAlignment="1" applyProtection="1">
      <alignment horizontal="right" vertical="top" wrapText="1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3" fontId="13" fillId="0" borderId="1" xfId="1" applyNumberFormat="1" applyFont="1" applyFill="1" applyBorder="1" applyAlignment="1" applyProtection="1">
      <alignment horizontal="left" vertical="top" wrapText="1"/>
      <protection locked="0"/>
    </xf>
    <xf numFmtId="3" fontId="12" fillId="2" borderId="1" xfId="1" applyNumberFormat="1" applyFont="1" applyFill="1" applyBorder="1" applyAlignment="1" applyProtection="1">
      <alignment horizontal="right" vertical="top"/>
      <protection locked="0"/>
    </xf>
    <xf numFmtId="3" fontId="12" fillId="4" borderId="1" xfId="1" applyNumberFormat="1" applyFont="1" applyFill="1" applyBorder="1" applyAlignment="1" applyProtection="1">
      <alignment horizontal="right" vertical="top"/>
      <protection locked="0"/>
    </xf>
    <xf numFmtId="0" fontId="10" fillId="4" borderId="1" xfId="0" applyFont="1" applyFill="1" applyBorder="1" applyAlignment="1" applyProtection="1">
      <alignment vertical="top"/>
    </xf>
    <xf numFmtId="49" fontId="11" fillId="4" borderId="1" xfId="0" applyNumberFormat="1" applyFont="1" applyFill="1" applyBorder="1" applyAlignment="1" applyProtection="1">
      <alignment horizontal="center" vertical="top"/>
    </xf>
    <xf numFmtId="3" fontId="12" fillId="4" borderId="1" xfId="0" applyNumberFormat="1" applyFont="1" applyFill="1" applyBorder="1" applyAlignment="1" applyProtection="1">
      <alignment vertical="top" wrapText="1"/>
    </xf>
    <xf numFmtId="49" fontId="12" fillId="4" borderId="1" xfId="0" applyNumberFormat="1" applyFont="1" applyFill="1" applyBorder="1" applyAlignment="1" applyProtection="1">
      <alignment horizontal="center" vertical="top"/>
    </xf>
    <xf numFmtId="3" fontId="12" fillId="0" borderId="1" xfId="1" applyNumberFormat="1" applyFont="1" applyFill="1" applyBorder="1" applyAlignment="1" applyProtection="1">
      <alignment horizontal="left" vertical="top" wrapText="1"/>
      <protection locked="0"/>
    </xf>
    <xf numFmtId="3" fontId="12" fillId="4" borderId="1" xfId="1" applyNumberFormat="1" applyFont="1" applyFill="1" applyBorder="1" applyAlignment="1" applyProtection="1">
      <alignment horizontal="right" vertical="top"/>
    </xf>
    <xf numFmtId="49" fontId="11" fillId="4" borderId="1" xfId="0" applyNumberFormat="1" applyFont="1" applyFill="1" applyBorder="1" applyAlignment="1" applyProtection="1">
      <alignment horizontal="center" vertical="top"/>
      <protection locked="0"/>
    </xf>
    <xf numFmtId="3" fontId="12" fillId="4" borderId="1" xfId="1" applyNumberFormat="1" applyFont="1" applyFill="1" applyBorder="1" applyAlignment="1" applyProtection="1">
      <alignment horizontal="left" vertical="top" wrapText="1"/>
      <protection locked="0"/>
    </xf>
    <xf numFmtId="3" fontId="12" fillId="4" borderId="1" xfId="1" applyNumberFormat="1" applyFont="1" applyFill="1" applyBorder="1" applyAlignment="1" applyProtection="1">
      <alignment horizontal="right" vertical="top" wrapText="1"/>
      <protection locked="0"/>
    </xf>
    <xf numFmtId="49" fontId="12" fillId="4" borderId="1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vertical="top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3" borderId="1" xfId="0" applyNumberFormat="1" applyFont="1" applyFill="1" applyBorder="1" applyAlignment="1" applyProtection="1">
      <alignment horizontal="center" vertical="top"/>
    </xf>
    <xf numFmtId="3" fontId="12" fillId="3" borderId="1" xfId="1" applyNumberFormat="1" applyFont="1" applyFill="1" applyBorder="1" applyAlignment="1" applyProtection="1">
      <alignment horizontal="justify" vertical="top" wrapText="1"/>
    </xf>
    <xf numFmtId="49" fontId="15" fillId="4" borderId="1" xfId="0" applyNumberFormat="1" applyFont="1" applyFill="1" applyBorder="1" applyAlignment="1" applyProtection="1">
      <alignment horizontal="center" vertical="top"/>
    </xf>
    <xf numFmtId="3" fontId="16" fillId="4" borderId="1" xfId="1" applyNumberFormat="1" applyFont="1" applyFill="1" applyBorder="1" applyAlignment="1" applyProtection="1">
      <alignment horizontal="justify" vertical="top" wrapText="1"/>
    </xf>
    <xf numFmtId="3" fontId="17" fillId="4" borderId="1" xfId="1" applyNumberFormat="1" applyFont="1" applyFill="1" applyBorder="1" applyAlignment="1" applyProtection="1">
      <alignment horizontal="right" vertical="top" wrapText="1"/>
    </xf>
    <xf numFmtId="3" fontId="17" fillId="4" borderId="1" xfId="1" applyNumberFormat="1" applyFont="1" applyFill="1" applyBorder="1" applyAlignment="1" applyProtection="1">
      <alignment vertical="top" wrapText="1"/>
    </xf>
    <xf numFmtId="3" fontId="17" fillId="4" borderId="1" xfId="1" applyNumberFormat="1" applyFont="1" applyFill="1" applyBorder="1" applyAlignment="1" applyProtection="1">
      <alignment horizontal="justify" vertical="top" wrapText="1"/>
    </xf>
    <xf numFmtId="3" fontId="17" fillId="4" borderId="1" xfId="1" applyNumberFormat="1" applyFont="1" applyFill="1" applyBorder="1" applyAlignment="1" applyProtection="1">
      <alignment horizontal="left" vertical="top" wrapText="1"/>
    </xf>
    <xf numFmtId="3" fontId="17" fillId="4" borderId="1" xfId="1" applyNumberFormat="1" applyFont="1" applyFill="1" applyBorder="1" applyAlignment="1" applyProtection="1">
      <alignment horizontal="right" vertical="top"/>
    </xf>
    <xf numFmtId="49" fontId="17" fillId="4" borderId="1" xfId="0" applyNumberFormat="1" applyFont="1" applyFill="1" applyBorder="1" applyAlignment="1" applyProtection="1">
      <alignment horizontal="center" vertical="center"/>
    </xf>
    <xf numFmtId="3" fontId="17" fillId="4" borderId="1" xfId="1" applyNumberFormat="1" applyFont="1" applyFill="1" applyBorder="1" applyAlignment="1" applyProtection="1">
      <alignment horizontal="left" vertical="top"/>
    </xf>
    <xf numFmtId="3" fontId="17" fillId="4" borderId="1" xfId="1" applyNumberFormat="1" applyFont="1" applyFill="1" applyBorder="1" applyAlignment="1" applyProtection="1">
      <alignment vertical="top"/>
    </xf>
    <xf numFmtId="1" fontId="15" fillId="4" borderId="1" xfId="0" applyNumberFormat="1" applyFont="1" applyFill="1" applyBorder="1" applyAlignment="1" applyProtection="1">
      <alignment horizontal="center" vertical="top"/>
    </xf>
    <xf numFmtId="1" fontId="17" fillId="4" borderId="1" xfId="1" applyNumberFormat="1" applyFont="1" applyFill="1" applyBorder="1" applyAlignment="1" applyProtection="1">
      <alignment vertical="top"/>
    </xf>
    <xf numFmtId="1" fontId="18" fillId="0" borderId="1" xfId="0" applyNumberFormat="1" applyFont="1" applyFill="1" applyBorder="1" applyAlignment="1" applyProtection="1">
      <alignment horizontal="center" vertical="top"/>
      <protection locked="0"/>
    </xf>
    <xf numFmtId="1" fontId="19" fillId="0" borderId="1" xfId="1" applyNumberFormat="1" applyFont="1" applyFill="1" applyBorder="1" applyAlignment="1">
      <alignment vertical="top"/>
    </xf>
    <xf numFmtId="3" fontId="13" fillId="2" borderId="1" xfId="1" applyNumberFormat="1" applyFont="1" applyFill="1" applyBorder="1" applyAlignment="1" applyProtection="1">
      <alignment horizontal="right" vertical="top"/>
      <protection locked="0"/>
    </xf>
    <xf numFmtId="49" fontId="17" fillId="4" borderId="1" xfId="0" applyNumberFormat="1" applyFont="1" applyFill="1" applyBorder="1" applyAlignment="1" applyProtection="1">
      <alignment horizontal="left" vertical="center"/>
    </xf>
    <xf numFmtId="49" fontId="19" fillId="0" borderId="1" xfId="0" applyNumberFormat="1" applyFont="1" applyFill="1" applyBorder="1" applyAlignment="1" applyProtection="1">
      <alignment horizontal="left" vertical="center"/>
      <protection locked="0"/>
    </xf>
    <xf numFmtId="1" fontId="19" fillId="0" borderId="1" xfId="1" applyNumberFormat="1" applyFont="1" applyFill="1" applyBorder="1" applyAlignment="1" applyProtection="1">
      <alignment vertical="top"/>
      <protection locked="0"/>
    </xf>
    <xf numFmtId="1" fontId="19" fillId="0" borderId="1" xfId="1" applyNumberFormat="1" applyFont="1" applyFill="1" applyBorder="1" applyAlignment="1" applyProtection="1">
      <alignment vertical="top" wrapText="1"/>
      <protection locked="0"/>
    </xf>
    <xf numFmtId="1" fontId="15" fillId="4" borderId="1" xfId="1" applyNumberFormat="1" applyFont="1" applyFill="1" applyBorder="1" applyAlignment="1" applyProtection="1">
      <alignment horizontal="center" vertical="top" wrapText="1"/>
    </xf>
    <xf numFmtId="1" fontId="17" fillId="4" borderId="1" xfId="1" applyNumberFormat="1" applyFont="1" applyFill="1" applyBorder="1" applyAlignment="1" applyProtection="1">
      <alignment vertical="top" wrapText="1"/>
    </xf>
    <xf numFmtId="1" fontId="18" fillId="0" borderId="1" xfId="1" applyNumberFormat="1" applyFont="1" applyFill="1" applyBorder="1" applyAlignment="1" applyProtection="1">
      <alignment horizontal="center" vertical="top" wrapText="1"/>
      <protection locked="0"/>
    </xf>
    <xf numFmtId="49" fontId="15" fillId="4" borderId="1" xfId="0" applyNumberFormat="1" applyFont="1" applyFill="1" applyBorder="1" applyAlignment="1" applyProtection="1">
      <alignment horizontal="center" vertical="top"/>
      <protection locked="0"/>
    </xf>
    <xf numFmtId="1" fontId="15" fillId="4" borderId="1" xfId="1" applyNumberFormat="1" applyFont="1" applyFill="1" applyBorder="1" applyAlignment="1" applyProtection="1">
      <alignment horizontal="center" vertical="top" wrapText="1"/>
      <protection locked="0"/>
    </xf>
    <xf numFmtId="1" fontId="17" fillId="4" borderId="1" xfId="1" applyNumberFormat="1" applyFont="1" applyFill="1" applyBorder="1" applyAlignment="1" applyProtection="1">
      <alignment vertical="top" wrapText="1"/>
      <protection locked="0"/>
    </xf>
    <xf numFmtId="3" fontId="17" fillId="4" borderId="1" xfId="1" applyNumberFormat="1" applyFont="1" applyFill="1" applyBorder="1" applyAlignment="1" applyProtection="1">
      <alignment horizontal="right" vertical="top" wrapText="1"/>
      <protection locked="0"/>
    </xf>
    <xf numFmtId="1" fontId="15" fillId="4" borderId="1" xfId="1" applyNumberFormat="1" applyFont="1" applyFill="1" applyBorder="1" applyAlignment="1" applyProtection="1">
      <alignment horizontal="center" vertical="top"/>
    </xf>
    <xf numFmtId="1" fontId="17" fillId="4" borderId="1" xfId="1" applyNumberFormat="1" applyFont="1" applyFill="1" applyBorder="1" applyAlignment="1" applyProtection="1">
      <alignment horizontal="justify" vertical="top" wrapText="1"/>
    </xf>
    <xf numFmtId="1" fontId="19" fillId="0" borderId="1" xfId="1" applyNumberFormat="1" applyFont="1" applyFill="1" applyBorder="1" applyAlignment="1" applyProtection="1">
      <alignment horizontal="justify" vertical="top" wrapText="1"/>
      <protection locked="0"/>
    </xf>
    <xf numFmtId="1" fontId="17" fillId="4" borderId="1" xfId="1" applyNumberFormat="1" applyFont="1" applyFill="1" applyBorder="1" applyAlignment="1" applyProtection="1">
      <alignment horizontal="justify" vertical="top" wrapText="1"/>
      <protection locked="0"/>
    </xf>
    <xf numFmtId="1" fontId="17" fillId="4" borderId="1" xfId="1" applyNumberFormat="1" applyFont="1" applyFill="1" applyBorder="1" applyAlignment="1" applyProtection="1">
      <alignment horizontal="left" vertical="top" wrapText="1"/>
      <protection locked="0"/>
    </xf>
    <xf numFmtId="1" fontId="17" fillId="4" borderId="1" xfId="1" applyNumberFormat="1" applyFont="1" applyFill="1" applyBorder="1" applyAlignment="1" applyProtection="1">
      <alignment horizontal="left" vertical="top" wrapText="1"/>
    </xf>
    <xf numFmtId="1" fontId="19" fillId="0" borderId="1" xfId="1" applyNumberFormat="1" applyFont="1" applyFill="1" applyBorder="1" applyAlignment="1" applyProtection="1">
      <alignment horizontal="left" vertical="top" wrapText="1"/>
      <protection locked="0"/>
    </xf>
    <xf numFmtId="49" fontId="18" fillId="0" borderId="1" xfId="0" applyNumberFormat="1" applyFont="1" applyFill="1" applyBorder="1" applyAlignment="1" applyProtection="1">
      <alignment horizontal="center" vertical="top"/>
      <protection locked="0"/>
    </xf>
    <xf numFmtId="3" fontId="19" fillId="0" borderId="1" xfId="1" applyNumberFormat="1" applyFont="1" applyFill="1" applyBorder="1" applyAlignment="1" applyProtection="1">
      <alignment horizontal="justify" vertical="top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/>
    </xf>
    <xf numFmtId="3" fontId="17" fillId="5" borderId="1" xfId="1" applyNumberFormat="1" applyFont="1" applyFill="1" applyBorder="1" applyAlignment="1" applyProtection="1">
      <alignment horizontal="right" vertical="top" wrapText="1"/>
    </xf>
    <xf numFmtId="49" fontId="15" fillId="4" borderId="1" xfId="2" applyNumberFormat="1" applyFont="1" applyFill="1" applyBorder="1" applyAlignment="1" applyProtection="1">
      <alignment horizontal="center" vertical="center"/>
    </xf>
    <xf numFmtId="3" fontId="17" fillId="4" borderId="1" xfId="2" applyNumberFormat="1" applyFont="1" applyFill="1" applyBorder="1" applyAlignment="1" applyProtection="1">
      <alignment vertical="top" wrapText="1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3" fontId="17" fillId="4" borderId="1" xfId="0" applyNumberFormat="1" applyFont="1" applyFill="1" applyBorder="1" applyAlignment="1" applyProtection="1">
      <alignment vertical="top" wrapText="1"/>
      <protection locked="0"/>
    </xf>
    <xf numFmtId="3" fontId="17" fillId="4" borderId="1" xfId="0" applyNumberFormat="1" applyFont="1" applyFill="1" applyBorder="1" applyAlignment="1" applyProtection="1">
      <alignment horizontal="right" vertical="top" wrapText="1"/>
      <protection locked="0"/>
    </xf>
    <xf numFmtId="49" fontId="18" fillId="4" borderId="1" xfId="0" applyNumberFormat="1" applyFont="1" applyFill="1" applyBorder="1" applyAlignment="1" applyProtection="1">
      <alignment horizontal="center" vertical="center"/>
      <protection locked="0"/>
    </xf>
    <xf numFmtId="3" fontId="19" fillId="4" borderId="1" xfId="0" applyNumberFormat="1" applyFont="1" applyFill="1" applyBorder="1" applyAlignment="1" applyProtection="1">
      <alignment vertical="top" wrapText="1"/>
      <protection locked="0"/>
    </xf>
    <xf numFmtId="3" fontId="17" fillId="4" borderId="1" xfId="1" applyNumberFormat="1" applyFont="1" applyFill="1" applyBorder="1" applyAlignment="1" applyProtection="1">
      <alignment horizontal="right" vertical="top"/>
      <protection locked="0"/>
    </xf>
    <xf numFmtId="3" fontId="19" fillId="0" borderId="1" xfId="0" applyNumberFormat="1" applyFont="1" applyFill="1" applyBorder="1" applyAlignment="1" applyProtection="1">
      <alignment vertical="top" wrapText="1"/>
      <protection locked="0"/>
    </xf>
    <xf numFmtId="3" fontId="18" fillId="0" borderId="1" xfId="1" applyNumberFormat="1" applyFont="1" applyFill="1" applyBorder="1" applyAlignment="1" applyProtection="1">
      <alignment horizontal="center" vertical="top" wrapText="1"/>
      <protection locked="0"/>
    </xf>
    <xf numFmtId="3" fontId="17" fillId="4" borderId="1" xfId="1" applyNumberFormat="1" applyFont="1" applyFill="1" applyBorder="1" applyAlignment="1" applyProtection="1">
      <alignment horizontal="justify" vertical="top" wrapText="1"/>
      <protection locked="0"/>
    </xf>
    <xf numFmtId="49" fontId="15" fillId="6" borderId="1" xfId="0" applyNumberFormat="1" applyFont="1" applyFill="1" applyBorder="1" applyAlignment="1" applyProtection="1">
      <alignment horizontal="center" vertical="top"/>
    </xf>
    <xf numFmtId="3" fontId="17" fillId="6" borderId="1" xfId="1" applyNumberFormat="1" applyFont="1" applyFill="1" applyBorder="1" applyAlignment="1" applyProtection="1">
      <alignment horizontal="justify" vertical="top" wrapText="1"/>
    </xf>
    <xf numFmtId="3" fontId="17" fillId="6" borderId="1" xfId="1" applyNumberFormat="1" applyFont="1" applyFill="1" applyBorder="1" applyAlignment="1" applyProtection="1">
      <alignment horizontal="right" vertical="top" wrapText="1"/>
    </xf>
    <xf numFmtId="3" fontId="17" fillId="6" borderId="1" xfId="1" applyNumberFormat="1" applyFont="1" applyFill="1" applyBorder="1" applyAlignment="1" applyProtection="1">
      <alignment horizontal="left" vertical="top" wrapText="1"/>
    </xf>
    <xf numFmtId="3" fontId="19" fillId="0" borderId="1" xfId="1" applyNumberFormat="1" applyFont="1" applyFill="1" applyBorder="1" applyAlignment="1" applyProtection="1">
      <alignment horizontal="left" vertical="top" wrapText="1"/>
      <protection locked="0"/>
    </xf>
    <xf numFmtId="49" fontId="18" fillId="6" borderId="1" xfId="0" applyNumberFormat="1" applyFont="1" applyFill="1" applyBorder="1" applyAlignment="1" applyProtection="1">
      <alignment horizontal="center" vertical="top"/>
    </xf>
    <xf numFmtId="3" fontId="19" fillId="6" borderId="1" xfId="1" applyNumberFormat="1" applyFont="1" applyFill="1" applyBorder="1" applyAlignment="1" applyProtection="1">
      <alignment horizontal="left" vertical="top" wrapText="1"/>
    </xf>
    <xf numFmtId="3" fontId="17" fillId="6" borderId="1" xfId="0" applyNumberFormat="1" applyFont="1" applyFill="1" applyBorder="1" applyAlignment="1" applyProtection="1">
      <alignment horizontal="right" vertical="top"/>
    </xf>
    <xf numFmtId="49" fontId="17" fillId="6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top"/>
      <protection locked="0"/>
    </xf>
    <xf numFmtId="49" fontId="15" fillId="7" borderId="1" xfId="0" applyNumberFormat="1" applyFont="1" applyFill="1" applyBorder="1" applyAlignment="1" applyProtection="1">
      <alignment horizontal="center" vertical="top"/>
    </xf>
    <xf numFmtId="3" fontId="17" fillId="7" borderId="1" xfId="1" applyNumberFormat="1" applyFont="1" applyFill="1" applyBorder="1" applyAlignment="1" applyProtection="1">
      <alignment horizontal="left" vertical="top" wrapText="1"/>
    </xf>
    <xf numFmtId="3" fontId="17" fillId="7" borderId="1" xfId="1" applyNumberFormat="1" applyFont="1" applyFill="1" applyBorder="1" applyAlignment="1" applyProtection="1">
      <alignment horizontal="right" vertical="top" wrapText="1"/>
    </xf>
    <xf numFmtId="49" fontId="17" fillId="7" borderId="1" xfId="0" applyNumberFormat="1" applyFont="1" applyFill="1" applyBorder="1" applyAlignment="1" applyProtection="1">
      <alignment horizontal="center" vertical="center"/>
    </xf>
    <xf numFmtId="3" fontId="17" fillId="7" borderId="1" xfId="0" applyNumberFormat="1" applyFont="1" applyFill="1" applyBorder="1" applyAlignment="1" applyProtection="1">
      <alignment vertical="top" wrapText="1"/>
    </xf>
    <xf numFmtId="49" fontId="18" fillId="7" borderId="1" xfId="0" applyNumberFormat="1" applyFont="1" applyFill="1" applyBorder="1" applyAlignment="1" applyProtection="1">
      <alignment horizontal="center" vertical="center"/>
    </xf>
    <xf numFmtId="3" fontId="19" fillId="7" borderId="1" xfId="0" applyNumberFormat="1" applyFont="1" applyFill="1" applyBorder="1" applyAlignment="1" applyProtection="1">
      <alignment vertical="top" wrapText="1"/>
    </xf>
    <xf numFmtId="3" fontId="17" fillId="0" borderId="1" xfId="1" applyNumberFormat="1" applyFont="1" applyFill="1" applyBorder="1" applyAlignment="1" applyProtection="1">
      <alignment horizontal="right" vertical="top"/>
      <protection locked="0"/>
    </xf>
    <xf numFmtId="0" fontId="20" fillId="0" borderId="0" xfId="0" applyFont="1"/>
    <xf numFmtId="0" fontId="2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left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5"/>
  <sheetViews>
    <sheetView tabSelected="1" topLeftCell="A144" zoomScaleNormal="100" workbookViewId="0">
      <selection activeCell="B220" sqref="B220"/>
    </sheetView>
  </sheetViews>
  <sheetFormatPr defaultRowHeight="14.4" x14ac:dyDescent="0.3"/>
  <cols>
    <col min="1" max="1" width="10.44140625" customWidth="1"/>
    <col min="2" max="2" width="8.5546875" customWidth="1"/>
    <col min="3" max="3" width="41.6640625" customWidth="1"/>
    <col min="4" max="4" width="21.33203125" customWidth="1"/>
  </cols>
  <sheetData>
    <row r="2" spans="1:4" x14ac:dyDescent="0.3">
      <c r="A2" s="1"/>
      <c r="B2" s="1"/>
      <c r="C2" s="1"/>
      <c r="D2" s="2" t="s">
        <v>264</v>
      </c>
    </row>
    <row r="3" spans="1:4" x14ac:dyDescent="0.3">
      <c r="A3" s="1"/>
      <c r="B3" s="1"/>
      <c r="C3" s="1"/>
      <c r="D3" s="2"/>
    </row>
    <row r="4" spans="1:4" x14ac:dyDescent="0.3">
      <c r="A4" s="1"/>
      <c r="B4" s="1"/>
      <c r="C4" s="1"/>
      <c r="D4" s="3"/>
    </row>
    <row r="5" spans="1:4" ht="18" x14ac:dyDescent="0.3">
      <c r="A5" s="109" t="s">
        <v>261</v>
      </c>
      <c r="B5" s="109"/>
      <c r="C5" s="109"/>
      <c r="D5" s="109"/>
    </row>
    <row r="6" spans="1:4" ht="18" x14ac:dyDescent="0.3">
      <c r="A6" s="4"/>
      <c r="B6" s="4"/>
      <c r="C6" s="4"/>
      <c r="D6" s="4"/>
    </row>
    <row r="7" spans="1:4" x14ac:dyDescent="0.3">
      <c r="A7" s="110" t="s">
        <v>255</v>
      </c>
      <c r="B7" s="110"/>
      <c r="C7" s="110"/>
      <c r="D7" s="110"/>
    </row>
    <row r="8" spans="1:4" x14ac:dyDescent="0.3">
      <c r="A8" s="110"/>
      <c r="B8" s="110"/>
      <c r="C8" s="110"/>
      <c r="D8" s="110"/>
    </row>
    <row r="9" spans="1:4" ht="17.399999999999999" x14ac:dyDescent="0.45">
      <c r="A9" s="5"/>
      <c r="B9" s="6"/>
      <c r="C9" s="6"/>
      <c r="D9" s="7" t="s">
        <v>262</v>
      </c>
    </row>
    <row r="10" spans="1:4" ht="39.6" x14ac:dyDescent="0.3">
      <c r="A10" s="8" t="s">
        <v>0</v>
      </c>
      <c r="B10" s="8" t="s">
        <v>1</v>
      </c>
      <c r="C10" s="9" t="s">
        <v>2</v>
      </c>
      <c r="D10" s="10" t="s">
        <v>263</v>
      </c>
    </row>
    <row r="11" spans="1:4" x14ac:dyDescent="0.3">
      <c r="A11" s="11"/>
      <c r="B11" s="11">
        <v>1</v>
      </c>
      <c r="C11" s="10">
        <v>2</v>
      </c>
      <c r="D11" s="10">
        <v>3</v>
      </c>
    </row>
    <row r="12" spans="1:4" x14ac:dyDescent="0.3">
      <c r="A12" s="12"/>
      <c r="B12" s="12"/>
      <c r="C12" s="13" t="s">
        <v>3</v>
      </c>
      <c r="D12" s="14">
        <f t="shared" ref="D12" si="0">D13+D24</f>
        <v>996669</v>
      </c>
    </row>
    <row r="13" spans="1:4" x14ac:dyDescent="0.3">
      <c r="A13" s="15"/>
      <c r="B13" s="15"/>
      <c r="C13" s="16" t="s">
        <v>4</v>
      </c>
      <c r="D13" s="17">
        <f t="shared" ref="D13" si="1">D14</f>
        <v>877177</v>
      </c>
    </row>
    <row r="14" spans="1:4" x14ac:dyDescent="0.3">
      <c r="A14" s="15"/>
      <c r="B14" s="15"/>
      <c r="C14" s="16" t="s">
        <v>5</v>
      </c>
      <c r="D14" s="17">
        <f t="shared" ref="D14" si="2">D15+D17+D19</f>
        <v>877177</v>
      </c>
    </row>
    <row r="15" spans="1:4" x14ac:dyDescent="0.3">
      <c r="A15" s="15" t="s">
        <v>6</v>
      </c>
      <c r="B15" s="15"/>
      <c r="C15" s="16" t="s">
        <v>7</v>
      </c>
      <c r="D15" s="17">
        <f t="shared" ref="D15" si="3">D16</f>
        <v>860406</v>
      </c>
    </row>
    <row r="16" spans="1:4" x14ac:dyDescent="0.3">
      <c r="A16" s="18" t="s">
        <v>8</v>
      </c>
      <c r="B16" s="18"/>
      <c r="C16" s="19" t="s">
        <v>9</v>
      </c>
      <c r="D16" s="20">
        <v>860406</v>
      </c>
    </row>
    <row r="17" spans="1:4" x14ac:dyDescent="0.3">
      <c r="A17" s="15" t="s">
        <v>10</v>
      </c>
      <c r="B17" s="15"/>
      <c r="C17" s="16" t="s">
        <v>11</v>
      </c>
      <c r="D17" s="17">
        <f t="shared" ref="D17" si="4">D18</f>
        <v>9734</v>
      </c>
    </row>
    <row r="18" spans="1:4" x14ac:dyDescent="0.3">
      <c r="A18" s="18" t="s">
        <v>12</v>
      </c>
      <c r="B18" s="18"/>
      <c r="C18" s="19" t="s">
        <v>13</v>
      </c>
      <c r="D18" s="20">
        <v>9734</v>
      </c>
    </row>
    <row r="19" spans="1:4" x14ac:dyDescent="0.3">
      <c r="A19" s="15" t="s">
        <v>14</v>
      </c>
      <c r="B19" s="15"/>
      <c r="C19" s="16" t="s">
        <v>15</v>
      </c>
      <c r="D19" s="17">
        <f t="shared" ref="D19" si="5">D20+D21</f>
        <v>7037</v>
      </c>
    </row>
    <row r="20" spans="1:4" x14ac:dyDescent="0.3">
      <c r="A20" s="15" t="s">
        <v>256</v>
      </c>
      <c r="B20" s="15"/>
      <c r="C20" s="16" t="s">
        <v>257</v>
      </c>
      <c r="D20" s="21">
        <v>7</v>
      </c>
    </row>
    <row r="21" spans="1:4" x14ac:dyDescent="0.3">
      <c r="A21" s="15" t="s">
        <v>16</v>
      </c>
      <c r="B21" s="15"/>
      <c r="C21" s="16" t="s">
        <v>17</v>
      </c>
      <c r="D21" s="17">
        <f>D22+D23</f>
        <v>7030</v>
      </c>
    </row>
    <row r="22" spans="1:4" ht="26.4" x14ac:dyDescent="0.3">
      <c r="A22" s="18"/>
      <c r="B22" s="18"/>
      <c r="C22" s="19" t="s">
        <v>18</v>
      </c>
      <c r="D22" s="20">
        <v>6280</v>
      </c>
    </row>
    <row r="23" spans="1:4" ht="26.4" x14ac:dyDescent="0.3">
      <c r="A23" s="18"/>
      <c r="B23" s="18"/>
      <c r="C23" s="19" t="s">
        <v>19</v>
      </c>
      <c r="D23" s="20">
        <v>750</v>
      </c>
    </row>
    <row r="24" spans="1:4" x14ac:dyDescent="0.3">
      <c r="A24" s="22"/>
      <c r="B24" s="23"/>
      <c r="C24" s="24" t="s">
        <v>20</v>
      </c>
      <c r="D24" s="17">
        <f>D25+D34+D43</f>
        <v>119492</v>
      </c>
    </row>
    <row r="25" spans="1:4" x14ac:dyDescent="0.3">
      <c r="A25" s="15" t="s">
        <v>21</v>
      </c>
      <c r="B25" s="15"/>
      <c r="C25" s="16" t="s">
        <v>22</v>
      </c>
      <c r="D25" s="17">
        <f t="shared" ref="D25" si="6">D26+D33</f>
        <v>104492</v>
      </c>
    </row>
    <row r="26" spans="1:4" ht="39.6" x14ac:dyDescent="0.3">
      <c r="A26" s="25" t="s">
        <v>23</v>
      </c>
      <c r="B26" s="25"/>
      <c r="C26" s="16" t="s">
        <v>24</v>
      </c>
      <c r="D26" s="17">
        <f t="shared" ref="D26" si="7">D27+D29+D32+D28</f>
        <v>104490</v>
      </c>
    </row>
    <row r="27" spans="1:4" ht="26.4" x14ac:dyDescent="0.3">
      <c r="A27" s="18"/>
      <c r="B27" s="18"/>
      <c r="C27" s="26" t="s">
        <v>25</v>
      </c>
      <c r="D27" s="20">
        <v>1727</v>
      </c>
    </row>
    <row r="28" spans="1:4" x14ac:dyDescent="0.3">
      <c r="A28" s="18"/>
      <c r="B28" s="18"/>
      <c r="C28" s="26" t="s">
        <v>26</v>
      </c>
      <c r="D28" s="20">
        <f>23346+6000</f>
        <v>29346</v>
      </c>
    </row>
    <row r="29" spans="1:4" x14ac:dyDescent="0.3">
      <c r="A29" s="23"/>
      <c r="B29" s="23"/>
      <c r="C29" s="16" t="s">
        <v>27</v>
      </c>
      <c r="D29" s="27">
        <f t="shared" ref="D29" si="8">D30+D31</f>
        <v>72717</v>
      </c>
    </row>
    <row r="30" spans="1:4" ht="14.4" customHeight="1" x14ac:dyDescent="0.3">
      <c r="A30" s="18"/>
      <c r="B30" s="18"/>
      <c r="C30" s="19" t="s">
        <v>28</v>
      </c>
      <c r="D30" s="20">
        <v>72423</v>
      </c>
    </row>
    <row r="31" spans="1:4" x14ac:dyDescent="0.3">
      <c r="A31" s="18"/>
      <c r="B31" s="18"/>
      <c r="C31" s="19" t="s">
        <v>29</v>
      </c>
      <c r="D31" s="20">
        <v>294</v>
      </c>
    </row>
    <row r="32" spans="1:4" x14ac:dyDescent="0.3">
      <c r="A32" s="28"/>
      <c r="B32" s="28"/>
      <c r="C32" s="29" t="s">
        <v>30</v>
      </c>
      <c r="D32" s="30">
        <v>700</v>
      </c>
    </row>
    <row r="33" spans="1:4" ht="52.8" x14ac:dyDescent="0.3">
      <c r="A33" s="31" t="s">
        <v>31</v>
      </c>
      <c r="B33" s="31"/>
      <c r="C33" s="29" t="s">
        <v>32</v>
      </c>
      <c r="D33" s="30">
        <f>2000-1998</f>
        <v>2</v>
      </c>
    </row>
    <row r="34" spans="1:4" ht="26.4" x14ac:dyDescent="0.3">
      <c r="A34" s="15" t="s">
        <v>33</v>
      </c>
      <c r="B34" s="15"/>
      <c r="C34" s="32" t="s">
        <v>34</v>
      </c>
      <c r="D34" s="17">
        <f t="shared" ref="D34" si="9">D35+D37+D41</f>
        <v>12999</v>
      </c>
    </row>
    <row r="35" spans="1:4" ht="26.4" customHeight="1" x14ac:dyDescent="0.3">
      <c r="A35" s="15" t="s">
        <v>259</v>
      </c>
      <c r="B35" s="15"/>
      <c r="C35" s="24" t="s">
        <v>258</v>
      </c>
      <c r="D35" s="17">
        <f t="shared" ref="D35" si="10">D36</f>
        <v>18</v>
      </c>
    </row>
    <row r="36" spans="1:4" ht="26.4" x14ac:dyDescent="0.3">
      <c r="A36" s="33" t="s">
        <v>260</v>
      </c>
      <c r="B36" s="33"/>
      <c r="C36" s="19" t="s">
        <v>40</v>
      </c>
      <c r="D36" s="20">
        <v>18</v>
      </c>
    </row>
    <row r="37" spans="1:4" ht="26.4" customHeight="1" x14ac:dyDescent="0.3">
      <c r="A37" s="25" t="s">
        <v>35</v>
      </c>
      <c r="B37" s="15"/>
      <c r="C37" s="32" t="s">
        <v>36</v>
      </c>
      <c r="D37" s="17">
        <f t="shared" ref="D37" si="11">SUM(D38:D40)</f>
        <v>3781</v>
      </c>
    </row>
    <row r="38" spans="1:4" ht="26.4" x14ac:dyDescent="0.3">
      <c r="A38" s="18" t="s">
        <v>37</v>
      </c>
      <c r="B38" s="18"/>
      <c r="C38" s="19" t="s">
        <v>38</v>
      </c>
      <c r="D38" s="20">
        <v>108</v>
      </c>
    </row>
    <row r="39" spans="1:4" ht="26.4" x14ac:dyDescent="0.3">
      <c r="A39" s="18" t="s">
        <v>39</v>
      </c>
      <c r="B39" s="18"/>
      <c r="C39" s="19" t="s">
        <v>40</v>
      </c>
      <c r="D39" s="20">
        <v>3660</v>
      </c>
    </row>
    <row r="40" spans="1:4" x14ac:dyDescent="0.3">
      <c r="A40" s="18" t="s">
        <v>41</v>
      </c>
      <c r="B40" s="18"/>
      <c r="C40" s="19" t="s">
        <v>42</v>
      </c>
      <c r="D40" s="20">
        <v>13</v>
      </c>
    </row>
    <row r="41" spans="1:4" x14ac:dyDescent="0.3">
      <c r="A41" s="25" t="s">
        <v>43</v>
      </c>
      <c r="B41" s="15"/>
      <c r="C41" s="32" t="s">
        <v>44</v>
      </c>
      <c r="D41" s="17">
        <f t="shared" ref="D41" si="12">D42</f>
        <v>9200</v>
      </c>
    </row>
    <row r="42" spans="1:4" ht="26.4" x14ac:dyDescent="0.3">
      <c r="A42" s="18" t="s">
        <v>45</v>
      </c>
      <c r="B42" s="18"/>
      <c r="C42" s="19" t="s">
        <v>46</v>
      </c>
      <c r="D42" s="20">
        <v>9200</v>
      </c>
    </row>
    <row r="43" spans="1:4" ht="39.6" x14ac:dyDescent="0.3">
      <c r="A43" s="15" t="s">
        <v>47</v>
      </c>
      <c r="B43" s="15"/>
      <c r="C43" s="32" t="s">
        <v>48</v>
      </c>
      <c r="D43" s="17">
        <f t="shared" ref="D43" si="13">D48+D44+D46</f>
        <v>2001</v>
      </c>
    </row>
    <row r="44" spans="1:4" ht="26.4" x14ac:dyDescent="0.3">
      <c r="A44" s="25" t="s">
        <v>49</v>
      </c>
      <c r="B44" s="25"/>
      <c r="C44" s="16" t="s">
        <v>50</v>
      </c>
      <c r="D44" s="17">
        <f t="shared" ref="D44" si="14">D45</f>
        <v>1446</v>
      </c>
    </row>
    <row r="45" spans="1:4" ht="26.4" x14ac:dyDescent="0.3">
      <c r="A45" s="18" t="s">
        <v>51</v>
      </c>
      <c r="B45" s="18"/>
      <c r="C45" s="19" t="s">
        <v>46</v>
      </c>
      <c r="D45" s="20">
        <v>1446</v>
      </c>
    </row>
    <row r="46" spans="1:4" ht="26.4" x14ac:dyDescent="0.3">
      <c r="A46" s="25" t="s">
        <v>52</v>
      </c>
      <c r="B46" s="25"/>
      <c r="C46" s="16" t="s">
        <v>53</v>
      </c>
      <c r="D46" s="17">
        <f t="shared" ref="D46" si="15">D47</f>
        <v>27</v>
      </c>
    </row>
    <row r="47" spans="1:4" x14ac:dyDescent="0.3">
      <c r="A47" s="18" t="s">
        <v>54</v>
      </c>
      <c r="B47" s="18"/>
      <c r="C47" s="19" t="s">
        <v>42</v>
      </c>
      <c r="D47" s="20">
        <v>27</v>
      </c>
    </row>
    <row r="48" spans="1:4" x14ac:dyDescent="0.3">
      <c r="A48" s="25" t="s">
        <v>55</v>
      </c>
      <c r="B48" s="25"/>
      <c r="C48" s="32" t="s">
        <v>44</v>
      </c>
      <c r="D48" s="17">
        <f t="shared" ref="D48" si="16">D49</f>
        <v>528</v>
      </c>
    </row>
    <row r="49" spans="1:4" x14ac:dyDescent="0.3">
      <c r="A49" s="18" t="s">
        <v>56</v>
      </c>
      <c r="B49" s="18"/>
      <c r="C49" s="19" t="s">
        <v>42</v>
      </c>
      <c r="D49" s="20">
        <v>528</v>
      </c>
    </row>
    <row r="50" spans="1:4" x14ac:dyDescent="0.3">
      <c r="A50" s="34" t="s">
        <v>57</v>
      </c>
      <c r="B50" s="34"/>
      <c r="C50" s="35" t="s">
        <v>58</v>
      </c>
      <c r="D50" s="14">
        <f t="shared" ref="D50" si="17">D51+D58</f>
        <v>1228848</v>
      </c>
    </row>
    <row r="51" spans="1:4" x14ac:dyDescent="0.3">
      <c r="A51" s="36" t="s">
        <v>57</v>
      </c>
      <c r="B51" s="36" t="s">
        <v>59</v>
      </c>
      <c r="C51" s="37" t="s">
        <v>60</v>
      </c>
      <c r="D51" s="38">
        <f t="shared" ref="D51" si="18">SUM(D52:D57)</f>
        <v>775245</v>
      </c>
    </row>
    <row r="52" spans="1:4" x14ac:dyDescent="0.3">
      <c r="A52" s="36" t="s">
        <v>57</v>
      </c>
      <c r="B52" s="36">
        <v>10</v>
      </c>
      <c r="C52" s="39" t="s">
        <v>61</v>
      </c>
      <c r="D52" s="38">
        <f t="shared" ref="D52" si="19">D63</f>
        <v>434354</v>
      </c>
    </row>
    <row r="53" spans="1:4" x14ac:dyDescent="0.3">
      <c r="A53" s="36" t="s">
        <v>57</v>
      </c>
      <c r="B53" s="36">
        <v>20</v>
      </c>
      <c r="C53" s="40" t="s">
        <v>62</v>
      </c>
      <c r="D53" s="38">
        <f t="shared" ref="D53" si="20">D79+D156+D170</f>
        <v>298342</v>
      </c>
    </row>
    <row r="54" spans="1:4" ht="39.6" x14ac:dyDescent="0.3">
      <c r="A54" s="36" t="s">
        <v>57</v>
      </c>
      <c r="B54" s="36">
        <v>56</v>
      </c>
      <c r="C54" s="41" t="s">
        <v>63</v>
      </c>
      <c r="D54" s="42">
        <f t="shared" ref="D54" si="21">D124+D179</f>
        <v>10890</v>
      </c>
    </row>
    <row r="55" spans="1:4" ht="39.6" x14ac:dyDescent="0.3">
      <c r="A55" s="36" t="s">
        <v>57</v>
      </c>
      <c r="B55" s="36" t="s">
        <v>64</v>
      </c>
      <c r="C55" s="41" t="s">
        <v>65</v>
      </c>
      <c r="D55" s="42">
        <f t="shared" ref="D55" si="22">D131+D159</f>
        <v>2233</v>
      </c>
    </row>
    <row r="56" spans="1:4" x14ac:dyDescent="0.3">
      <c r="A56" s="36" t="s">
        <v>57</v>
      </c>
      <c r="B56" s="36" t="s">
        <v>66</v>
      </c>
      <c r="C56" s="41" t="s">
        <v>67</v>
      </c>
      <c r="D56" s="42">
        <f t="shared" ref="D56" si="23">D142</f>
        <v>80</v>
      </c>
    </row>
    <row r="57" spans="1:4" ht="26.4" x14ac:dyDescent="0.3">
      <c r="A57" s="43" t="s">
        <v>57</v>
      </c>
      <c r="B57" s="43">
        <v>65</v>
      </c>
      <c r="C57" s="41" t="s">
        <v>68</v>
      </c>
      <c r="D57" s="42">
        <f t="shared" ref="D57" si="24">D163</f>
        <v>29346</v>
      </c>
    </row>
    <row r="58" spans="1:4" x14ac:dyDescent="0.3">
      <c r="A58" s="36" t="s">
        <v>57</v>
      </c>
      <c r="B58" s="36">
        <v>70</v>
      </c>
      <c r="C58" s="44" t="s">
        <v>69</v>
      </c>
      <c r="D58" s="42">
        <f t="shared" ref="D58" si="25">D145+D165</f>
        <v>453603</v>
      </c>
    </row>
    <row r="59" spans="1:4" x14ac:dyDescent="0.3">
      <c r="A59" s="36" t="s">
        <v>57</v>
      </c>
      <c r="B59" s="36"/>
      <c r="C59" s="44" t="s">
        <v>70</v>
      </c>
      <c r="D59" s="42">
        <f>D60+D153+D178</f>
        <v>1228848</v>
      </c>
    </row>
    <row r="60" spans="1:4" x14ac:dyDescent="0.3">
      <c r="A60" s="36" t="s">
        <v>57</v>
      </c>
      <c r="B60" s="36"/>
      <c r="C60" s="44" t="s">
        <v>71</v>
      </c>
      <c r="D60" s="42">
        <f t="shared" ref="D60" si="26">D61</f>
        <v>1115156</v>
      </c>
    </row>
    <row r="61" spans="1:4" x14ac:dyDescent="0.3">
      <c r="A61" s="36" t="s">
        <v>57</v>
      </c>
      <c r="B61" s="36" t="s">
        <v>72</v>
      </c>
      <c r="C61" s="45" t="s">
        <v>73</v>
      </c>
      <c r="D61" s="42">
        <f>D62+D145</f>
        <v>1115156</v>
      </c>
    </row>
    <row r="62" spans="1:4" x14ac:dyDescent="0.3">
      <c r="A62" s="36" t="s">
        <v>57</v>
      </c>
      <c r="B62" s="46" t="s">
        <v>59</v>
      </c>
      <c r="C62" s="47" t="s">
        <v>60</v>
      </c>
      <c r="D62" s="42">
        <f>D63+D79+D124+D131+D142</f>
        <v>734270</v>
      </c>
    </row>
    <row r="63" spans="1:4" x14ac:dyDescent="0.3">
      <c r="A63" s="36" t="s">
        <v>57</v>
      </c>
      <c r="B63" s="46">
        <v>10</v>
      </c>
      <c r="C63" s="47" t="s">
        <v>61</v>
      </c>
      <c r="D63" s="42">
        <f>D64+D73+D71</f>
        <v>434354</v>
      </c>
    </row>
    <row r="64" spans="1:4" x14ac:dyDescent="0.3">
      <c r="A64" s="36" t="s">
        <v>57</v>
      </c>
      <c r="B64" s="46" t="s">
        <v>74</v>
      </c>
      <c r="C64" s="47" t="s">
        <v>75</v>
      </c>
      <c r="D64" s="42">
        <f t="shared" ref="D64" si="27">SUM(D65:D70)</f>
        <v>327571</v>
      </c>
    </row>
    <row r="65" spans="1:4" ht="14.4" customHeight="1" x14ac:dyDescent="0.3">
      <c r="A65" s="48" t="s">
        <v>57</v>
      </c>
      <c r="B65" s="48" t="s">
        <v>76</v>
      </c>
      <c r="C65" s="49" t="s">
        <v>77</v>
      </c>
      <c r="D65" s="20">
        <v>321196</v>
      </c>
    </row>
    <row r="66" spans="1:4" x14ac:dyDescent="0.3">
      <c r="A66" s="48" t="s">
        <v>57</v>
      </c>
      <c r="B66" s="48" t="s">
        <v>78</v>
      </c>
      <c r="C66" s="49" t="s">
        <v>79</v>
      </c>
      <c r="D66" s="20">
        <v>3524</v>
      </c>
    </row>
    <row r="67" spans="1:4" x14ac:dyDescent="0.3">
      <c r="A67" s="48" t="s">
        <v>57</v>
      </c>
      <c r="B67" s="48" t="s">
        <v>80</v>
      </c>
      <c r="C67" s="49" t="s">
        <v>81</v>
      </c>
      <c r="D67" s="20">
        <v>1044</v>
      </c>
    </row>
    <row r="68" spans="1:4" x14ac:dyDescent="0.3">
      <c r="A68" s="48" t="s">
        <v>57</v>
      </c>
      <c r="B68" s="48" t="s">
        <v>82</v>
      </c>
      <c r="C68" s="49" t="s">
        <v>83</v>
      </c>
      <c r="D68" s="20">
        <v>1313</v>
      </c>
    </row>
    <row r="69" spans="1:4" x14ac:dyDescent="0.3">
      <c r="A69" s="48" t="s">
        <v>57</v>
      </c>
      <c r="B69" s="48" t="s">
        <v>84</v>
      </c>
      <c r="C69" s="49" t="s">
        <v>85</v>
      </c>
      <c r="D69" s="20">
        <v>54</v>
      </c>
    </row>
    <row r="70" spans="1:4" x14ac:dyDescent="0.3">
      <c r="A70" s="48" t="s">
        <v>57</v>
      </c>
      <c r="B70" s="48" t="s">
        <v>86</v>
      </c>
      <c r="C70" s="49" t="s">
        <v>87</v>
      </c>
      <c r="D70" s="20">
        <v>440</v>
      </c>
    </row>
    <row r="71" spans="1:4" x14ac:dyDescent="0.3">
      <c r="A71" s="36" t="s">
        <v>57</v>
      </c>
      <c r="B71" s="46" t="s">
        <v>88</v>
      </c>
      <c r="C71" s="51" t="s">
        <v>89</v>
      </c>
      <c r="D71" s="42">
        <f t="shared" ref="D71" si="28">D72</f>
        <v>32870</v>
      </c>
    </row>
    <row r="72" spans="1:4" x14ac:dyDescent="0.3">
      <c r="A72" s="48" t="s">
        <v>57</v>
      </c>
      <c r="B72" s="48" t="s">
        <v>90</v>
      </c>
      <c r="C72" s="52" t="s">
        <v>91</v>
      </c>
      <c r="D72" s="20">
        <v>32870</v>
      </c>
    </row>
    <row r="73" spans="1:4" x14ac:dyDescent="0.3">
      <c r="A73" s="36" t="s">
        <v>57</v>
      </c>
      <c r="B73" s="46" t="s">
        <v>92</v>
      </c>
      <c r="C73" s="47" t="s">
        <v>93</v>
      </c>
      <c r="D73" s="42">
        <f t="shared" ref="D73" si="29">SUM(D74:D78)</f>
        <v>73913</v>
      </c>
    </row>
    <row r="74" spans="1:4" x14ac:dyDescent="0.3">
      <c r="A74" s="48" t="s">
        <v>57</v>
      </c>
      <c r="B74" s="48" t="s">
        <v>94</v>
      </c>
      <c r="C74" s="53" t="s">
        <v>95</v>
      </c>
      <c r="D74" s="20">
        <v>51756</v>
      </c>
    </row>
    <row r="75" spans="1:4" x14ac:dyDescent="0.3">
      <c r="A75" s="48" t="s">
        <v>57</v>
      </c>
      <c r="B75" s="48" t="s">
        <v>96</v>
      </c>
      <c r="C75" s="54" t="s">
        <v>97</v>
      </c>
      <c r="D75" s="20">
        <v>1638</v>
      </c>
    </row>
    <row r="76" spans="1:4" x14ac:dyDescent="0.3">
      <c r="A76" s="48" t="s">
        <v>57</v>
      </c>
      <c r="B76" s="48" t="s">
        <v>98</v>
      </c>
      <c r="C76" s="54" t="s">
        <v>99</v>
      </c>
      <c r="D76" s="20">
        <v>17034</v>
      </c>
    </row>
    <row r="77" spans="1:4" ht="26.4" x14ac:dyDescent="0.3">
      <c r="A77" s="48" t="s">
        <v>57</v>
      </c>
      <c r="B77" s="48" t="s">
        <v>100</v>
      </c>
      <c r="C77" s="54" t="s">
        <v>101</v>
      </c>
      <c r="D77" s="20">
        <v>701</v>
      </c>
    </row>
    <row r="78" spans="1:4" x14ac:dyDescent="0.3">
      <c r="A78" s="48" t="s">
        <v>57</v>
      </c>
      <c r="B78" s="48" t="s">
        <v>102</v>
      </c>
      <c r="C78" s="54" t="s">
        <v>103</v>
      </c>
      <c r="D78" s="20">
        <v>2784</v>
      </c>
    </row>
    <row r="79" spans="1:4" x14ac:dyDescent="0.3">
      <c r="A79" s="36" t="s">
        <v>57</v>
      </c>
      <c r="B79" s="55">
        <v>20</v>
      </c>
      <c r="C79" s="47" t="s">
        <v>104</v>
      </c>
      <c r="D79" s="38">
        <f t="shared" ref="D79" si="30">D80+D91+D92+D94+D99+D103++D106+D107+D108+D109+D110+D111+D112+D113+D114+D116+D117</f>
        <v>295915</v>
      </c>
    </row>
    <row r="80" spans="1:4" x14ac:dyDescent="0.3">
      <c r="A80" s="36" t="s">
        <v>57</v>
      </c>
      <c r="B80" s="55" t="s">
        <v>105</v>
      </c>
      <c r="C80" s="56" t="s">
        <v>106</v>
      </c>
      <c r="D80" s="38">
        <f t="shared" ref="D80" si="31">SUM(D81:D90)</f>
        <v>100408</v>
      </c>
    </row>
    <row r="81" spans="1:4" x14ac:dyDescent="0.3">
      <c r="A81" s="48" t="s">
        <v>57</v>
      </c>
      <c r="B81" s="57" t="s">
        <v>107</v>
      </c>
      <c r="C81" s="54" t="s">
        <v>108</v>
      </c>
      <c r="D81" s="20">
        <v>2618</v>
      </c>
    </row>
    <row r="82" spans="1:4" x14ac:dyDescent="0.3">
      <c r="A82" s="48" t="s">
        <v>57</v>
      </c>
      <c r="B82" s="57" t="s">
        <v>109</v>
      </c>
      <c r="C82" s="54" t="s">
        <v>110</v>
      </c>
      <c r="D82" s="20">
        <v>549</v>
      </c>
    </row>
    <row r="83" spans="1:4" x14ac:dyDescent="0.3">
      <c r="A83" s="48" t="s">
        <v>57</v>
      </c>
      <c r="B83" s="57" t="s">
        <v>111</v>
      </c>
      <c r="C83" s="54" t="s">
        <v>112</v>
      </c>
      <c r="D83" s="20">
        <v>13901</v>
      </c>
    </row>
    <row r="84" spans="1:4" x14ac:dyDescent="0.3">
      <c r="A84" s="48" t="s">
        <v>57</v>
      </c>
      <c r="B84" s="57" t="s">
        <v>113</v>
      </c>
      <c r="C84" s="54" t="s">
        <v>114</v>
      </c>
      <c r="D84" s="20">
        <v>1270</v>
      </c>
    </row>
    <row r="85" spans="1:4" x14ac:dyDescent="0.3">
      <c r="A85" s="48" t="s">
        <v>57</v>
      </c>
      <c r="B85" s="57" t="s">
        <v>115</v>
      </c>
      <c r="C85" s="54" t="s">
        <v>116</v>
      </c>
      <c r="D85" s="20">
        <v>24120</v>
      </c>
    </row>
    <row r="86" spans="1:4" x14ac:dyDescent="0.3">
      <c r="A86" s="48" t="s">
        <v>57</v>
      </c>
      <c r="B86" s="57" t="s">
        <v>117</v>
      </c>
      <c r="C86" s="54" t="s">
        <v>118</v>
      </c>
      <c r="D86" s="20">
        <v>7593</v>
      </c>
    </row>
    <row r="87" spans="1:4" x14ac:dyDescent="0.3">
      <c r="A87" s="48" t="s">
        <v>57</v>
      </c>
      <c r="B87" s="57" t="s">
        <v>119</v>
      </c>
      <c r="C87" s="54" t="s">
        <v>120</v>
      </c>
      <c r="D87" s="20">
        <v>415</v>
      </c>
    </row>
    <row r="88" spans="1:4" x14ac:dyDescent="0.3">
      <c r="A88" s="48" t="s">
        <v>57</v>
      </c>
      <c r="B88" s="57" t="s">
        <v>121</v>
      </c>
      <c r="C88" s="54" t="s">
        <v>122</v>
      </c>
      <c r="D88" s="20">
        <v>5273</v>
      </c>
    </row>
    <row r="89" spans="1:4" ht="26.4" x14ac:dyDescent="0.3">
      <c r="A89" s="48" t="s">
        <v>57</v>
      </c>
      <c r="B89" s="57" t="s">
        <v>123</v>
      </c>
      <c r="C89" s="54" t="s">
        <v>124</v>
      </c>
      <c r="D89" s="20">
        <v>24537</v>
      </c>
    </row>
    <row r="90" spans="1:4" ht="26.4" x14ac:dyDescent="0.3">
      <c r="A90" s="48" t="s">
        <v>57</v>
      </c>
      <c r="B90" s="57" t="s">
        <v>125</v>
      </c>
      <c r="C90" s="54" t="s">
        <v>126</v>
      </c>
      <c r="D90" s="20">
        <v>20132</v>
      </c>
    </row>
    <row r="91" spans="1:4" x14ac:dyDescent="0.3">
      <c r="A91" s="58" t="s">
        <v>57</v>
      </c>
      <c r="B91" s="59" t="s">
        <v>127</v>
      </c>
      <c r="C91" s="60" t="s">
        <v>128</v>
      </c>
      <c r="D91" s="61">
        <v>19899</v>
      </c>
    </row>
    <row r="92" spans="1:4" x14ac:dyDescent="0.3">
      <c r="A92" s="36" t="s">
        <v>57</v>
      </c>
      <c r="B92" s="62" t="s">
        <v>129</v>
      </c>
      <c r="C92" s="56" t="s">
        <v>130</v>
      </c>
      <c r="D92" s="38">
        <f t="shared" ref="D92" si="32">SUM(D93)</f>
        <v>335</v>
      </c>
    </row>
    <row r="93" spans="1:4" x14ac:dyDescent="0.3">
      <c r="A93" s="48" t="s">
        <v>57</v>
      </c>
      <c r="B93" s="57" t="s">
        <v>131</v>
      </c>
      <c r="C93" s="54" t="s">
        <v>132</v>
      </c>
      <c r="D93" s="20">
        <v>335</v>
      </c>
    </row>
    <row r="94" spans="1:4" x14ac:dyDescent="0.3">
      <c r="A94" s="36" t="s">
        <v>57</v>
      </c>
      <c r="B94" s="55" t="s">
        <v>133</v>
      </c>
      <c r="C94" s="63" t="s">
        <v>134</v>
      </c>
      <c r="D94" s="38">
        <f t="shared" ref="D94" si="33">SUM(D95:D98)</f>
        <v>1758</v>
      </c>
    </row>
    <row r="95" spans="1:4" x14ac:dyDescent="0.3">
      <c r="A95" s="48" t="s">
        <v>57</v>
      </c>
      <c r="B95" s="57" t="s">
        <v>135</v>
      </c>
      <c r="C95" s="54" t="s">
        <v>136</v>
      </c>
      <c r="D95" s="20">
        <v>20</v>
      </c>
    </row>
    <row r="96" spans="1:4" x14ac:dyDescent="0.3">
      <c r="A96" s="48" t="s">
        <v>57</v>
      </c>
      <c r="B96" s="57" t="s">
        <v>137</v>
      </c>
      <c r="C96" s="54" t="s">
        <v>138</v>
      </c>
      <c r="D96" s="20">
        <v>107</v>
      </c>
    </row>
    <row r="97" spans="1:4" x14ac:dyDescent="0.3">
      <c r="A97" s="48" t="s">
        <v>57</v>
      </c>
      <c r="B97" s="57" t="s">
        <v>139</v>
      </c>
      <c r="C97" s="54" t="s">
        <v>140</v>
      </c>
      <c r="D97" s="20">
        <v>1621</v>
      </c>
    </row>
    <row r="98" spans="1:4" x14ac:dyDescent="0.3">
      <c r="A98" s="48" t="s">
        <v>57</v>
      </c>
      <c r="B98" s="57" t="s">
        <v>141</v>
      </c>
      <c r="C98" s="64" t="s">
        <v>142</v>
      </c>
      <c r="D98" s="20">
        <v>10</v>
      </c>
    </row>
    <row r="99" spans="1:4" x14ac:dyDescent="0.3">
      <c r="A99" s="36" t="s">
        <v>57</v>
      </c>
      <c r="B99" s="55" t="s">
        <v>143</v>
      </c>
      <c r="C99" s="63" t="s">
        <v>144</v>
      </c>
      <c r="D99" s="38">
        <f t="shared" ref="D99" si="34">SUM(D100:D102)</f>
        <v>6774</v>
      </c>
    </row>
    <row r="100" spans="1:4" x14ac:dyDescent="0.3">
      <c r="A100" s="48" t="s">
        <v>57</v>
      </c>
      <c r="B100" s="57" t="s">
        <v>145</v>
      </c>
      <c r="C100" s="64" t="s">
        <v>146</v>
      </c>
      <c r="D100" s="20">
        <v>1372</v>
      </c>
    </row>
    <row r="101" spans="1:4" x14ac:dyDescent="0.3">
      <c r="A101" s="48" t="s">
        <v>57</v>
      </c>
      <c r="B101" s="57" t="s">
        <v>147</v>
      </c>
      <c r="C101" s="64" t="s">
        <v>148</v>
      </c>
      <c r="D101" s="20">
        <v>98</v>
      </c>
    </row>
    <row r="102" spans="1:4" x14ac:dyDescent="0.3">
      <c r="A102" s="48" t="s">
        <v>57</v>
      </c>
      <c r="B102" s="57" t="s">
        <v>149</v>
      </c>
      <c r="C102" s="64" t="s">
        <v>150</v>
      </c>
      <c r="D102" s="20">
        <v>5304</v>
      </c>
    </row>
    <row r="103" spans="1:4" x14ac:dyDescent="0.3">
      <c r="A103" s="36" t="s">
        <v>57</v>
      </c>
      <c r="B103" s="55" t="s">
        <v>151</v>
      </c>
      <c r="C103" s="63" t="s">
        <v>152</v>
      </c>
      <c r="D103" s="38">
        <f t="shared" ref="D103" si="35">SUM(D104:D105)</f>
        <v>4257</v>
      </c>
    </row>
    <row r="104" spans="1:4" x14ac:dyDescent="0.3">
      <c r="A104" s="48" t="s">
        <v>57</v>
      </c>
      <c r="B104" s="57" t="s">
        <v>153</v>
      </c>
      <c r="C104" s="64" t="s">
        <v>154</v>
      </c>
      <c r="D104" s="20">
        <v>3985</v>
      </c>
    </row>
    <row r="105" spans="1:4" x14ac:dyDescent="0.3">
      <c r="A105" s="48" t="s">
        <v>57</v>
      </c>
      <c r="B105" s="57" t="s">
        <v>155</v>
      </c>
      <c r="C105" s="64" t="s">
        <v>156</v>
      </c>
      <c r="D105" s="20">
        <v>272</v>
      </c>
    </row>
    <row r="106" spans="1:4" x14ac:dyDescent="0.3">
      <c r="A106" s="58" t="s">
        <v>57</v>
      </c>
      <c r="B106" s="59" t="s">
        <v>157</v>
      </c>
      <c r="C106" s="65" t="s">
        <v>158</v>
      </c>
      <c r="D106" s="61">
        <v>1863</v>
      </c>
    </row>
    <row r="107" spans="1:4" x14ac:dyDescent="0.3">
      <c r="A107" s="58" t="s">
        <v>57</v>
      </c>
      <c r="B107" s="59" t="s">
        <v>159</v>
      </c>
      <c r="C107" s="65" t="s">
        <v>160</v>
      </c>
      <c r="D107" s="61">
        <v>303</v>
      </c>
    </row>
    <row r="108" spans="1:4" x14ac:dyDescent="0.3">
      <c r="A108" s="58" t="s">
        <v>57</v>
      </c>
      <c r="B108" s="59" t="s">
        <v>161</v>
      </c>
      <c r="C108" s="65" t="s">
        <v>162</v>
      </c>
      <c r="D108" s="61">
        <v>1321</v>
      </c>
    </row>
    <row r="109" spans="1:4" x14ac:dyDescent="0.3">
      <c r="A109" s="58" t="s">
        <v>57</v>
      </c>
      <c r="B109" s="59" t="s">
        <v>163</v>
      </c>
      <c r="C109" s="65" t="s">
        <v>164</v>
      </c>
      <c r="D109" s="61">
        <v>1405</v>
      </c>
    </row>
    <row r="110" spans="1:4" x14ac:dyDescent="0.3">
      <c r="A110" s="58" t="s">
        <v>57</v>
      </c>
      <c r="B110" s="59" t="s">
        <v>165</v>
      </c>
      <c r="C110" s="66" t="s">
        <v>166</v>
      </c>
      <c r="D110" s="61">
        <v>840</v>
      </c>
    </row>
    <row r="111" spans="1:4" x14ac:dyDescent="0.3">
      <c r="A111" s="58" t="s">
        <v>57</v>
      </c>
      <c r="B111" s="59" t="s">
        <v>167</v>
      </c>
      <c r="C111" s="66" t="s">
        <v>168</v>
      </c>
      <c r="D111" s="61">
        <v>12958</v>
      </c>
    </row>
    <row r="112" spans="1:4" x14ac:dyDescent="0.3">
      <c r="A112" s="58" t="s">
        <v>57</v>
      </c>
      <c r="B112" s="59" t="s">
        <v>169</v>
      </c>
      <c r="C112" s="66" t="s">
        <v>170</v>
      </c>
      <c r="D112" s="61">
        <v>2476</v>
      </c>
    </row>
    <row r="113" spans="1:4" ht="26.4" x14ac:dyDescent="0.3">
      <c r="A113" s="58" t="s">
        <v>57</v>
      </c>
      <c r="B113" s="59" t="s">
        <v>171</v>
      </c>
      <c r="C113" s="66" t="s">
        <v>172</v>
      </c>
      <c r="D113" s="61">
        <v>1628</v>
      </c>
    </row>
    <row r="114" spans="1:4" ht="26.4" x14ac:dyDescent="0.3">
      <c r="A114" s="36" t="s">
        <v>57</v>
      </c>
      <c r="B114" s="55" t="s">
        <v>173</v>
      </c>
      <c r="C114" s="67" t="s">
        <v>174</v>
      </c>
      <c r="D114" s="38">
        <f t="shared" ref="D114" si="36">SUM(D115)</f>
        <v>15</v>
      </c>
    </row>
    <row r="115" spans="1:4" ht="26.4" x14ac:dyDescent="0.3">
      <c r="A115" s="48" t="s">
        <v>57</v>
      </c>
      <c r="B115" s="57" t="s">
        <v>175</v>
      </c>
      <c r="C115" s="68" t="s">
        <v>176</v>
      </c>
      <c r="D115" s="20">
        <v>15</v>
      </c>
    </row>
    <row r="116" spans="1:4" ht="39.6" x14ac:dyDescent="0.3">
      <c r="A116" s="58" t="s">
        <v>57</v>
      </c>
      <c r="B116" s="59" t="s">
        <v>177</v>
      </c>
      <c r="C116" s="66" t="s">
        <v>178</v>
      </c>
      <c r="D116" s="61">
        <v>395</v>
      </c>
    </row>
    <row r="117" spans="1:4" x14ac:dyDescent="0.3">
      <c r="A117" s="36" t="s">
        <v>57</v>
      </c>
      <c r="B117" s="55" t="s">
        <v>179</v>
      </c>
      <c r="C117" s="67" t="s">
        <v>180</v>
      </c>
      <c r="D117" s="38">
        <f t="shared" ref="D117" si="37">SUM(D118:D123)</f>
        <v>139280</v>
      </c>
    </row>
    <row r="118" spans="1:4" x14ac:dyDescent="0.3">
      <c r="A118" s="48" t="s">
        <v>57</v>
      </c>
      <c r="B118" s="57" t="s">
        <v>181</v>
      </c>
      <c r="C118" s="68" t="s">
        <v>182</v>
      </c>
      <c r="D118" s="20">
        <v>744</v>
      </c>
    </row>
    <row r="119" spans="1:4" x14ac:dyDescent="0.3">
      <c r="A119" s="48" t="s">
        <v>57</v>
      </c>
      <c r="B119" s="57" t="s">
        <v>183</v>
      </c>
      <c r="C119" s="64" t="s">
        <v>184</v>
      </c>
      <c r="D119" s="20">
        <v>954</v>
      </c>
    </row>
    <row r="120" spans="1:4" x14ac:dyDescent="0.3">
      <c r="A120" s="48" t="s">
        <v>57</v>
      </c>
      <c r="B120" s="57" t="s">
        <v>185</v>
      </c>
      <c r="C120" s="64" t="s">
        <v>186</v>
      </c>
      <c r="D120" s="20">
        <v>2968</v>
      </c>
    </row>
    <row r="121" spans="1:4" x14ac:dyDescent="0.3">
      <c r="A121" s="48" t="s">
        <v>57</v>
      </c>
      <c r="B121" s="57" t="s">
        <v>187</v>
      </c>
      <c r="C121" s="64" t="s">
        <v>188</v>
      </c>
      <c r="D121" s="20">
        <v>2841</v>
      </c>
    </row>
    <row r="122" spans="1:4" x14ac:dyDescent="0.3">
      <c r="A122" s="48" t="s">
        <v>57</v>
      </c>
      <c r="B122" s="57" t="s">
        <v>189</v>
      </c>
      <c r="C122" s="64" t="s">
        <v>190</v>
      </c>
      <c r="D122" s="20">
        <v>6</v>
      </c>
    </row>
    <row r="123" spans="1:4" x14ac:dyDescent="0.3">
      <c r="A123" s="48" t="s">
        <v>57</v>
      </c>
      <c r="B123" s="57" t="s">
        <v>191</v>
      </c>
      <c r="C123" s="64" t="s">
        <v>30</v>
      </c>
      <c r="D123" s="20">
        <v>131767</v>
      </c>
    </row>
    <row r="124" spans="1:4" ht="39.6" x14ac:dyDescent="0.3">
      <c r="A124" s="36" t="s">
        <v>57</v>
      </c>
      <c r="B124" s="36" t="s">
        <v>192</v>
      </c>
      <c r="C124" s="41" t="s">
        <v>63</v>
      </c>
      <c r="D124" s="38">
        <f t="shared" ref="D124" si="38">D125+D129</f>
        <v>1690</v>
      </c>
    </row>
    <row r="125" spans="1:4" x14ac:dyDescent="0.3">
      <c r="A125" s="36" t="s">
        <v>57</v>
      </c>
      <c r="B125" s="36" t="s">
        <v>193</v>
      </c>
      <c r="C125" s="41" t="s">
        <v>194</v>
      </c>
      <c r="D125" s="38">
        <f t="shared" ref="D125" si="39">SUM(D126:D128)</f>
        <v>1498</v>
      </c>
    </row>
    <row r="126" spans="1:4" ht="14.4" customHeight="1" x14ac:dyDescent="0.3">
      <c r="A126" s="48" t="s">
        <v>57</v>
      </c>
      <c r="B126" s="69" t="s">
        <v>195</v>
      </c>
      <c r="C126" s="70" t="s">
        <v>196</v>
      </c>
      <c r="D126" s="20">
        <v>412</v>
      </c>
    </row>
    <row r="127" spans="1:4" x14ac:dyDescent="0.3">
      <c r="A127" s="48" t="s">
        <v>57</v>
      </c>
      <c r="B127" s="69" t="s">
        <v>197</v>
      </c>
      <c r="C127" s="70" t="s">
        <v>198</v>
      </c>
      <c r="D127" s="20">
        <v>1059</v>
      </c>
    </row>
    <row r="128" spans="1:4" x14ac:dyDescent="0.3">
      <c r="A128" s="48" t="s">
        <v>57</v>
      </c>
      <c r="B128" s="69" t="s">
        <v>199</v>
      </c>
      <c r="C128" s="70" t="s">
        <v>200</v>
      </c>
      <c r="D128" s="20">
        <v>27</v>
      </c>
    </row>
    <row r="129" spans="1:4" x14ac:dyDescent="0.3">
      <c r="A129" s="36" t="s">
        <v>57</v>
      </c>
      <c r="B129" s="36" t="s">
        <v>201</v>
      </c>
      <c r="C129" s="41" t="s">
        <v>202</v>
      </c>
      <c r="D129" s="38">
        <f t="shared" ref="D129" si="40">D130</f>
        <v>192</v>
      </c>
    </row>
    <row r="130" spans="1:4" x14ac:dyDescent="0.3">
      <c r="A130" s="48" t="s">
        <v>57</v>
      </c>
      <c r="B130" s="69" t="s">
        <v>203</v>
      </c>
      <c r="C130" s="70" t="s">
        <v>200</v>
      </c>
      <c r="D130" s="20">
        <v>192</v>
      </c>
    </row>
    <row r="131" spans="1:4" ht="39.6" x14ac:dyDescent="0.3">
      <c r="A131" s="71" t="s">
        <v>57</v>
      </c>
      <c r="B131" s="71" t="s">
        <v>64</v>
      </c>
      <c r="C131" s="41" t="s">
        <v>65</v>
      </c>
      <c r="D131" s="72">
        <f t="shared" ref="D131" si="41">D132+D136+D139</f>
        <v>2231</v>
      </c>
    </row>
    <row r="132" spans="1:4" ht="26.4" x14ac:dyDescent="0.3">
      <c r="A132" s="73" t="s">
        <v>57</v>
      </c>
      <c r="B132" s="73" t="s">
        <v>204</v>
      </c>
      <c r="C132" s="74" t="s">
        <v>205</v>
      </c>
      <c r="D132" s="42">
        <f t="shared" ref="D132" si="42">SUM(D133:D135)</f>
        <v>1573</v>
      </c>
    </row>
    <row r="133" spans="1:4" x14ac:dyDescent="0.3">
      <c r="A133" s="75" t="s">
        <v>57</v>
      </c>
      <c r="B133" s="75" t="s">
        <v>206</v>
      </c>
      <c r="C133" s="70" t="s">
        <v>196</v>
      </c>
      <c r="D133" s="20">
        <v>121</v>
      </c>
    </row>
    <row r="134" spans="1:4" x14ac:dyDescent="0.3">
      <c r="A134" s="75" t="s">
        <v>57</v>
      </c>
      <c r="B134" s="76" t="s">
        <v>207</v>
      </c>
      <c r="C134" s="70" t="s">
        <v>198</v>
      </c>
      <c r="D134" s="20">
        <v>1446</v>
      </c>
    </row>
    <row r="135" spans="1:4" x14ac:dyDescent="0.3">
      <c r="A135" s="77" t="s">
        <v>57</v>
      </c>
      <c r="B135" s="76" t="s">
        <v>208</v>
      </c>
      <c r="C135" s="70" t="s">
        <v>200</v>
      </c>
      <c r="D135" s="20">
        <v>6</v>
      </c>
    </row>
    <row r="136" spans="1:4" ht="26.4" x14ac:dyDescent="0.3">
      <c r="A136" s="73" t="s">
        <v>57</v>
      </c>
      <c r="B136" s="73" t="s">
        <v>209</v>
      </c>
      <c r="C136" s="74" t="s">
        <v>210</v>
      </c>
      <c r="D136" s="42">
        <f t="shared" ref="D136" si="43">SUM(D137:D138)</f>
        <v>28</v>
      </c>
    </row>
    <row r="137" spans="1:4" x14ac:dyDescent="0.3">
      <c r="A137" s="75" t="s">
        <v>57</v>
      </c>
      <c r="B137" s="75" t="s">
        <v>211</v>
      </c>
      <c r="C137" s="70" t="s">
        <v>196</v>
      </c>
      <c r="D137" s="20">
        <v>4</v>
      </c>
    </row>
    <row r="138" spans="1:4" x14ac:dyDescent="0.3">
      <c r="A138" s="77" t="s">
        <v>57</v>
      </c>
      <c r="B138" s="76" t="s">
        <v>212</v>
      </c>
      <c r="C138" s="70" t="s">
        <v>198</v>
      </c>
      <c r="D138" s="20">
        <v>24</v>
      </c>
    </row>
    <row r="139" spans="1:4" x14ac:dyDescent="0.3">
      <c r="A139" s="73" t="s">
        <v>57</v>
      </c>
      <c r="B139" s="73" t="s">
        <v>213</v>
      </c>
      <c r="C139" s="74" t="s">
        <v>44</v>
      </c>
      <c r="D139" s="42">
        <f t="shared" ref="D139" si="44">SUM(D140:D141)</f>
        <v>630</v>
      </c>
    </row>
    <row r="140" spans="1:4" x14ac:dyDescent="0.3">
      <c r="A140" s="75" t="s">
        <v>57</v>
      </c>
      <c r="B140" s="75" t="s">
        <v>214</v>
      </c>
      <c r="C140" s="70" t="s">
        <v>198</v>
      </c>
      <c r="D140" s="20">
        <v>588</v>
      </c>
    </row>
    <row r="141" spans="1:4" x14ac:dyDescent="0.3">
      <c r="A141" s="77" t="s">
        <v>57</v>
      </c>
      <c r="B141" s="76" t="s">
        <v>215</v>
      </c>
      <c r="C141" s="70" t="s">
        <v>200</v>
      </c>
      <c r="D141" s="20">
        <v>42</v>
      </c>
    </row>
    <row r="142" spans="1:4" x14ac:dyDescent="0.3">
      <c r="A142" s="36" t="s">
        <v>57</v>
      </c>
      <c r="B142" s="78" t="s">
        <v>66</v>
      </c>
      <c r="C142" s="79" t="s">
        <v>180</v>
      </c>
      <c r="D142" s="80">
        <f t="shared" ref="D142:D143" si="45">D143</f>
        <v>80</v>
      </c>
    </row>
    <row r="143" spans="1:4" x14ac:dyDescent="0.3">
      <c r="A143" s="36" t="s">
        <v>57</v>
      </c>
      <c r="B143" s="81" t="s">
        <v>216</v>
      </c>
      <c r="C143" s="82" t="s">
        <v>217</v>
      </c>
      <c r="D143" s="83">
        <f t="shared" si="45"/>
        <v>80</v>
      </c>
    </row>
    <row r="144" spans="1:4" x14ac:dyDescent="0.3">
      <c r="A144" s="48" t="s">
        <v>57</v>
      </c>
      <c r="B144" s="76" t="s">
        <v>216</v>
      </c>
      <c r="C144" s="84" t="s">
        <v>217</v>
      </c>
      <c r="D144" s="20">
        <v>80</v>
      </c>
    </row>
    <row r="145" spans="1:4" x14ac:dyDescent="0.3">
      <c r="A145" s="36" t="s">
        <v>57</v>
      </c>
      <c r="B145" s="36" t="s">
        <v>218</v>
      </c>
      <c r="C145" s="40" t="s">
        <v>219</v>
      </c>
      <c r="D145" s="38">
        <f t="shared" ref="D145" si="46">D146</f>
        <v>380886</v>
      </c>
    </row>
    <row r="146" spans="1:4" x14ac:dyDescent="0.3">
      <c r="A146" s="36" t="s">
        <v>57</v>
      </c>
      <c r="B146" s="36" t="s">
        <v>220</v>
      </c>
      <c r="C146" s="40" t="s">
        <v>221</v>
      </c>
      <c r="D146" s="38">
        <f t="shared" ref="D146" si="47">D147+D152</f>
        <v>380886</v>
      </c>
    </row>
    <row r="147" spans="1:4" x14ac:dyDescent="0.3">
      <c r="A147" s="36" t="s">
        <v>57</v>
      </c>
      <c r="B147" s="36" t="s">
        <v>222</v>
      </c>
      <c r="C147" s="40" t="s">
        <v>223</v>
      </c>
      <c r="D147" s="38">
        <f t="shared" ref="D147" si="48">SUM(D148:D151)</f>
        <v>342938</v>
      </c>
    </row>
    <row r="148" spans="1:4" x14ac:dyDescent="0.3">
      <c r="A148" s="48" t="s">
        <v>57</v>
      </c>
      <c r="B148" s="85" t="s">
        <v>224</v>
      </c>
      <c r="C148" s="70" t="s">
        <v>225</v>
      </c>
      <c r="D148" s="50">
        <v>188456</v>
      </c>
    </row>
    <row r="149" spans="1:4" x14ac:dyDescent="0.3">
      <c r="A149" s="48" t="s">
        <v>57</v>
      </c>
      <c r="B149" s="85" t="s">
        <v>226</v>
      </c>
      <c r="C149" s="70" t="s">
        <v>227</v>
      </c>
      <c r="D149" s="50">
        <v>145260</v>
      </c>
    </row>
    <row r="150" spans="1:4" x14ac:dyDescent="0.3">
      <c r="A150" s="48" t="s">
        <v>57</v>
      </c>
      <c r="B150" s="85" t="s">
        <v>228</v>
      </c>
      <c r="C150" s="70" t="s">
        <v>229</v>
      </c>
      <c r="D150" s="50">
        <v>3446</v>
      </c>
    </row>
    <row r="151" spans="1:4" x14ac:dyDescent="0.3">
      <c r="A151" s="48" t="s">
        <v>57</v>
      </c>
      <c r="B151" s="85" t="s">
        <v>230</v>
      </c>
      <c r="C151" s="70" t="s">
        <v>231</v>
      </c>
      <c r="D151" s="50">
        <v>5776</v>
      </c>
    </row>
    <row r="152" spans="1:4" x14ac:dyDescent="0.3">
      <c r="A152" s="36" t="s">
        <v>57</v>
      </c>
      <c r="B152" s="36" t="s">
        <v>232</v>
      </c>
      <c r="C152" s="86" t="s">
        <v>233</v>
      </c>
      <c r="D152" s="38">
        <v>37948</v>
      </c>
    </row>
    <row r="153" spans="1:4" ht="26.4" x14ac:dyDescent="0.3">
      <c r="A153" s="87" t="s">
        <v>57</v>
      </c>
      <c r="B153" s="87"/>
      <c r="C153" s="88" t="s">
        <v>234</v>
      </c>
      <c r="D153" s="89">
        <f t="shared" ref="D153" si="49">D154+D170</f>
        <v>104492</v>
      </c>
    </row>
    <row r="154" spans="1:4" x14ac:dyDescent="0.3">
      <c r="A154" s="87" t="s">
        <v>57</v>
      </c>
      <c r="B154" s="87" t="s">
        <v>72</v>
      </c>
      <c r="C154" s="88" t="s">
        <v>73</v>
      </c>
      <c r="D154" s="89">
        <f t="shared" ref="D154" si="50">D155+D165</f>
        <v>102765</v>
      </c>
    </row>
    <row r="155" spans="1:4" x14ac:dyDescent="0.3">
      <c r="A155" s="87" t="s">
        <v>57</v>
      </c>
      <c r="B155" s="87" t="s">
        <v>59</v>
      </c>
      <c r="C155" s="88" t="s">
        <v>60</v>
      </c>
      <c r="D155" s="89">
        <f t="shared" ref="D155" si="51">D156+D159+D163</f>
        <v>30048</v>
      </c>
    </row>
    <row r="156" spans="1:4" x14ac:dyDescent="0.3">
      <c r="A156" s="87" t="s">
        <v>57</v>
      </c>
      <c r="B156" s="87" t="s">
        <v>235</v>
      </c>
      <c r="C156" s="88" t="s">
        <v>62</v>
      </c>
      <c r="D156" s="89">
        <f t="shared" ref="D156:D157" si="52">D157</f>
        <v>700</v>
      </c>
    </row>
    <row r="157" spans="1:4" x14ac:dyDescent="0.3">
      <c r="A157" s="87" t="s">
        <v>57</v>
      </c>
      <c r="B157" s="87" t="s">
        <v>179</v>
      </c>
      <c r="C157" s="90" t="s">
        <v>180</v>
      </c>
      <c r="D157" s="89">
        <f t="shared" si="52"/>
        <v>700</v>
      </c>
    </row>
    <row r="158" spans="1:4" x14ac:dyDescent="0.3">
      <c r="A158" s="48" t="s">
        <v>57</v>
      </c>
      <c r="B158" s="69" t="s">
        <v>191</v>
      </c>
      <c r="C158" s="91" t="s">
        <v>30</v>
      </c>
      <c r="D158" s="20">
        <v>700</v>
      </c>
    </row>
    <row r="159" spans="1:4" ht="39.6" x14ac:dyDescent="0.3">
      <c r="A159" s="87" t="s">
        <v>57</v>
      </c>
      <c r="B159" s="87" t="s">
        <v>64</v>
      </c>
      <c r="C159" s="90" t="s">
        <v>236</v>
      </c>
      <c r="D159" s="89">
        <f t="shared" ref="D159" si="53">D160</f>
        <v>2</v>
      </c>
    </row>
    <row r="160" spans="1:4" x14ac:dyDescent="0.3">
      <c r="A160" s="92" t="s">
        <v>57</v>
      </c>
      <c r="B160" s="92" t="s">
        <v>237</v>
      </c>
      <c r="C160" s="93" t="s">
        <v>194</v>
      </c>
      <c r="D160" s="94">
        <f t="shared" ref="D160" si="54">SUM(D161:D162)</f>
        <v>2</v>
      </c>
    </row>
    <row r="161" spans="1:4" x14ac:dyDescent="0.3">
      <c r="A161" s="75" t="s">
        <v>57</v>
      </c>
      <c r="B161" s="75" t="s">
        <v>238</v>
      </c>
      <c r="C161" s="70" t="s">
        <v>196</v>
      </c>
      <c r="D161" s="20">
        <f>300-300</f>
        <v>0</v>
      </c>
    </row>
    <row r="162" spans="1:4" x14ac:dyDescent="0.3">
      <c r="A162" s="77" t="s">
        <v>57</v>
      </c>
      <c r="B162" s="76" t="s">
        <v>239</v>
      </c>
      <c r="C162" s="70" t="s">
        <v>198</v>
      </c>
      <c r="D162" s="20">
        <f>1700-1698</f>
        <v>2</v>
      </c>
    </row>
    <row r="163" spans="1:4" ht="26.4" x14ac:dyDescent="0.3">
      <c r="A163" s="95" t="s">
        <v>57</v>
      </c>
      <c r="B163" s="95" t="s">
        <v>240</v>
      </c>
      <c r="C163" s="90" t="s">
        <v>68</v>
      </c>
      <c r="D163" s="89">
        <f t="shared" ref="D163" si="55">D164</f>
        <v>29346</v>
      </c>
    </row>
    <row r="164" spans="1:4" ht="26.4" x14ac:dyDescent="0.3">
      <c r="A164" s="96" t="s">
        <v>57</v>
      </c>
      <c r="B164" s="97" t="s">
        <v>241</v>
      </c>
      <c r="C164" s="91" t="s">
        <v>242</v>
      </c>
      <c r="D164" s="20">
        <f>23346+6000</f>
        <v>29346</v>
      </c>
    </row>
    <row r="165" spans="1:4" x14ac:dyDescent="0.3">
      <c r="A165" s="87" t="s">
        <v>57</v>
      </c>
      <c r="B165" s="87" t="s">
        <v>218</v>
      </c>
      <c r="C165" s="90" t="s">
        <v>69</v>
      </c>
      <c r="D165" s="89">
        <f t="shared" ref="D165:D166" si="56">D166</f>
        <v>72717</v>
      </c>
    </row>
    <row r="166" spans="1:4" x14ac:dyDescent="0.3">
      <c r="A166" s="87" t="s">
        <v>57</v>
      </c>
      <c r="B166" s="87" t="s">
        <v>220</v>
      </c>
      <c r="C166" s="90" t="s">
        <v>221</v>
      </c>
      <c r="D166" s="89">
        <f t="shared" si="56"/>
        <v>72717</v>
      </c>
    </row>
    <row r="167" spans="1:4" x14ac:dyDescent="0.3">
      <c r="A167" s="92" t="s">
        <v>57</v>
      </c>
      <c r="B167" s="92" t="s">
        <v>222</v>
      </c>
      <c r="C167" s="93" t="s">
        <v>223</v>
      </c>
      <c r="D167" s="89">
        <f t="shared" ref="D167" si="57">D168+D169</f>
        <v>72717</v>
      </c>
    </row>
    <row r="168" spans="1:4" ht="14.4" customHeight="1" x14ac:dyDescent="0.3">
      <c r="A168" s="48" t="s">
        <v>57</v>
      </c>
      <c r="B168" s="69" t="s">
        <v>224</v>
      </c>
      <c r="C168" s="70" t="s">
        <v>28</v>
      </c>
      <c r="D168" s="20">
        <v>72423</v>
      </c>
    </row>
    <row r="169" spans="1:4" x14ac:dyDescent="0.3">
      <c r="A169" s="48" t="s">
        <v>57</v>
      </c>
      <c r="B169" s="69" t="s">
        <v>230</v>
      </c>
      <c r="C169" s="70" t="s">
        <v>231</v>
      </c>
      <c r="D169" s="20">
        <v>294</v>
      </c>
    </row>
    <row r="170" spans="1:4" ht="26.4" x14ac:dyDescent="0.3">
      <c r="A170" s="87" t="s">
        <v>243</v>
      </c>
      <c r="B170" s="87" t="s">
        <v>244</v>
      </c>
      <c r="C170" s="90" t="s">
        <v>245</v>
      </c>
      <c r="D170" s="89">
        <f t="shared" ref="D170" si="58">D171</f>
        <v>1727</v>
      </c>
    </row>
    <row r="171" spans="1:4" x14ac:dyDescent="0.3">
      <c r="A171" s="87" t="s">
        <v>243</v>
      </c>
      <c r="B171" s="87" t="s">
        <v>59</v>
      </c>
      <c r="C171" s="90" t="s">
        <v>60</v>
      </c>
      <c r="D171" s="89">
        <f t="shared" ref="D171" si="59">D172+D174</f>
        <v>1727</v>
      </c>
    </row>
    <row r="172" spans="1:4" x14ac:dyDescent="0.3">
      <c r="A172" s="87" t="s">
        <v>243</v>
      </c>
      <c r="B172" s="87" t="s">
        <v>235</v>
      </c>
      <c r="C172" s="90" t="s">
        <v>62</v>
      </c>
      <c r="D172" s="89">
        <f t="shared" ref="D172" si="60">D173</f>
        <v>727</v>
      </c>
    </row>
    <row r="173" spans="1:4" x14ac:dyDescent="0.3">
      <c r="A173" s="48" t="s">
        <v>243</v>
      </c>
      <c r="B173" s="98" t="s">
        <v>171</v>
      </c>
      <c r="C173" s="91" t="s">
        <v>246</v>
      </c>
      <c r="D173" s="20">
        <v>727</v>
      </c>
    </row>
    <row r="174" spans="1:4" x14ac:dyDescent="0.3">
      <c r="A174" s="87" t="s">
        <v>243</v>
      </c>
      <c r="B174" s="87" t="s">
        <v>218</v>
      </c>
      <c r="C174" s="90" t="s">
        <v>69</v>
      </c>
      <c r="D174" s="89">
        <f t="shared" ref="D174" si="61">D175</f>
        <v>1000</v>
      </c>
    </row>
    <row r="175" spans="1:4" x14ac:dyDescent="0.3">
      <c r="A175" s="48" t="s">
        <v>243</v>
      </c>
      <c r="B175" s="98" t="s">
        <v>247</v>
      </c>
      <c r="C175" s="70" t="s">
        <v>248</v>
      </c>
      <c r="D175" s="20">
        <v>1000</v>
      </c>
    </row>
    <row r="176" spans="1:4" x14ac:dyDescent="0.3">
      <c r="A176" s="99" t="s">
        <v>57</v>
      </c>
      <c r="B176" s="99"/>
      <c r="C176" s="100" t="s">
        <v>249</v>
      </c>
      <c r="D176" s="101">
        <f t="shared" ref="D176:D180" si="62">D177</f>
        <v>9200</v>
      </c>
    </row>
    <row r="177" spans="1:4" x14ac:dyDescent="0.3">
      <c r="A177" s="99" t="s">
        <v>57</v>
      </c>
      <c r="B177" s="99" t="s">
        <v>72</v>
      </c>
      <c r="C177" s="100" t="s">
        <v>73</v>
      </c>
      <c r="D177" s="101">
        <f t="shared" si="62"/>
        <v>9200</v>
      </c>
    </row>
    <row r="178" spans="1:4" x14ac:dyDescent="0.3">
      <c r="A178" s="99" t="s">
        <v>57</v>
      </c>
      <c r="B178" s="99" t="s">
        <v>59</v>
      </c>
      <c r="C178" s="100" t="s">
        <v>60</v>
      </c>
      <c r="D178" s="101">
        <f t="shared" si="62"/>
        <v>9200</v>
      </c>
    </row>
    <row r="179" spans="1:4" ht="39.6" x14ac:dyDescent="0.3">
      <c r="A179" s="99" t="s">
        <v>57</v>
      </c>
      <c r="B179" s="102" t="s">
        <v>192</v>
      </c>
      <c r="C179" s="103" t="s">
        <v>63</v>
      </c>
      <c r="D179" s="101">
        <f t="shared" si="62"/>
        <v>9200</v>
      </c>
    </row>
    <row r="180" spans="1:4" ht="26.4" x14ac:dyDescent="0.3">
      <c r="A180" s="99" t="s">
        <v>57</v>
      </c>
      <c r="B180" s="104" t="s">
        <v>250</v>
      </c>
      <c r="C180" s="105" t="s">
        <v>251</v>
      </c>
      <c r="D180" s="101">
        <f t="shared" si="62"/>
        <v>9200</v>
      </c>
    </row>
    <row r="181" spans="1:4" x14ac:dyDescent="0.3">
      <c r="A181" s="48" t="s">
        <v>57</v>
      </c>
      <c r="B181" s="76" t="s">
        <v>252</v>
      </c>
      <c r="C181" s="70" t="s">
        <v>198</v>
      </c>
      <c r="D181" s="20">
        <v>9200</v>
      </c>
    </row>
    <row r="182" spans="1:4" x14ac:dyDescent="0.3">
      <c r="A182" s="48" t="s">
        <v>57</v>
      </c>
      <c r="B182" s="69" t="s">
        <v>253</v>
      </c>
      <c r="C182" s="84" t="s">
        <v>254</v>
      </c>
      <c r="D182" s="106">
        <f>D12-D50</f>
        <v>-232179</v>
      </c>
    </row>
    <row r="183" spans="1:4" x14ac:dyDescent="0.3">
      <c r="A183" s="1"/>
      <c r="B183" s="107" t="s">
        <v>265</v>
      </c>
      <c r="D183" s="3"/>
    </row>
    <row r="184" spans="1:4" x14ac:dyDescent="0.3">
      <c r="B184" s="107" t="s">
        <v>267</v>
      </c>
    </row>
    <row r="185" spans="1:4" x14ac:dyDescent="0.3">
      <c r="B185" s="107" t="s">
        <v>268</v>
      </c>
    </row>
    <row r="186" spans="1:4" x14ac:dyDescent="0.3">
      <c r="B186" s="107" t="s">
        <v>266</v>
      </c>
    </row>
    <row r="214" spans="2:3" x14ac:dyDescent="0.3">
      <c r="B214" s="108"/>
    </row>
    <row r="215" spans="2:3" x14ac:dyDescent="0.3">
      <c r="B215" s="107"/>
    </row>
    <row r="216" spans="2:3" x14ac:dyDescent="0.3">
      <c r="B216" s="107"/>
    </row>
    <row r="217" spans="2:3" x14ac:dyDescent="0.3">
      <c r="B217" s="107"/>
    </row>
    <row r="218" spans="2:3" x14ac:dyDescent="0.3">
      <c r="B218" s="107"/>
    </row>
    <row r="222" spans="2:3" x14ac:dyDescent="0.3">
      <c r="B222" s="107"/>
      <c r="C222" s="107"/>
    </row>
    <row r="223" spans="2:3" x14ac:dyDescent="0.3">
      <c r="B223" s="107"/>
      <c r="C223" s="107"/>
    </row>
    <row r="224" spans="2:3" x14ac:dyDescent="0.3">
      <c r="B224" s="107"/>
      <c r="C224" s="107"/>
    </row>
    <row r="225" spans="2:3" x14ac:dyDescent="0.3">
      <c r="B225" s="108"/>
      <c r="C225" s="107"/>
    </row>
  </sheetData>
  <mergeCells count="2">
    <mergeCell ref="A5:D5"/>
    <mergeCell ref="A7:D8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 la HG ANAR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2017-12-15T12:18:21Z</dcterms:modified>
</cp:coreProperties>
</file>